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JVTrilj\Desktop\"/>
    </mc:Choice>
  </mc:AlternateContent>
  <xr:revisionPtr revIDLastSave="0" documentId="13_ncr:1_{886544A5-5545-4E57-AEB5-F946296217A3}" xr6:coauthVersionLast="47" xr6:coauthVersionMax="47" xr10:uidLastSave="{00000000-0000-0000-0000-000000000000}"/>
  <bookViews>
    <workbookView xWindow="-120" yWindow="-120" windowWidth="24240" windowHeight="13020" firstSheet="3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8" i="3" l="1"/>
  <c r="K67" i="3"/>
  <c r="K65" i="3"/>
  <c r="K63" i="3"/>
  <c r="K62" i="3"/>
  <c r="K61" i="3"/>
  <c r="K59" i="3"/>
  <c r="K58" i="3"/>
  <c r="K57" i="3"/>
  <c r="K56" i="3"/>
  <c r="K55" i="3"/>
  <c r="K54" i="3"/>
  <c r="K53" i="3"/>
  <c r="K52" i="3"/>
  <c r="K50" i="3"/>
  <c r="K49" i="3"/>
  <c r="K48" i="3"/>
  <c r="K47" i="3"/>
  <c r="K46" i="3"/>
  <c r="K45" i="3"/>
  <c r="K43" i="3"/>
  <c r="K42" i="3"/>
  <c r="K41" i="3"/>
  <c r="K40" i="3"/>
  <c r="K38" i="3"/>
  <c r="K37" i="3"/>
  <c r="K36" i="3"/>
  <c r="K35" i="3"/>
  <c r="K34" i="3"/>
  <c r="K33" i="3"/>
  <c r="G7" i="10"/>
  <c r="G6" i="10"/>
  <c r="G15" i="3"/>
  <c r="E15" i="7"/>
  <c r="E25" i="7"/>
  <c r="E16" i="7"/>
  <c r="E20" i="7"/>
  <c r="E22" i="7"/>
  <c r="E50" i="7"/>
  <c r="K15" i="1"/>
  <c r="G20" i="8"/>
  <c r="G19" i="8"/>
  <c r="G18" i="8"/>
  <c r="F24" i="8"/>
  <c r="F23" i="8"/>
  <c r="F20" i="8"/>
  <c r="F19" i="8"/>
  <c r="G10" i="8"/>
  <c r="G9" i="8"/>
  <c r="G8" i="8"/>
  <c r="G7" i="8"/>
  <c r="G6" i="8"/>
  <c r="F11" i="8"/>
  <c r="F8" i="8"/>
  <c r="F7" i="8"/>
  <c r="F6" i="8"/>
  <c r="E18" i="8"/>
  <c r="E6" i="8"/>
  <c r="D6" i="8"/>
  <c r="H11" i="3"/>
  <c r="H10" i="3"/>
  <c r="H24" i="3"/>
  <c r="H23" i="3" s="1"/>
  <c r="K23" i="3" s="1"/>
  <c r="K24" i="3"/>
  <c r="C18" i="8"/>
  <c r="F18" i="8" s="1"/>
  <c r="C6" i="8"/>
  <c r="K11" i="3"/>
  <c r="G9" i="11"/>
  <c r="I24" i="1"/>
  <c r="J24" i="1" s="1"/>
  <c r="F51" i="7"/>
  <c r="F49" i="7"/>
  <c r="F47" i="7"/>
  <c r="F45" i="7"/>
  <c r="F44" i="7"/>
  <c r="F42" i="7"/>
  <c r="F41" i="7"/>
  <c r="F40" i="7"/>
  <c r="F39" i="7"/>
  <c r="F38" i="7"/>
  <c r="F37" i="7"/>
  <c r="F36" i="7"/>
  <c r="F34" i="7"/>
  <c r="F33" i="7"/>
  <c r="F32" i="7"/>
  <c r="F31" i="7"/>
  <c r="F30" i="7"/>
  <c r="F28" i="7"/>
  <c r="F27" i="7"/>
  <c r="F26" i="7"/>
  <c r="F19" i="7"/>
  <c r="F18" i="7"/>
  <c r="F17" i="7"/>
  <c r="F10" i="7"/>
  <c r="E9" i="7"/>
  <c r="D54" i="7"/>
  <c r="D50" i="7"/>
  <c r="D25" i="7"/>
  <c r="D16" i="7"/>
  <c r="H37" i="3"/>
  <c r="H35" i="3"/>
  <c r="H33" i="3"/>
  <c r="H39" i="3"/>
  <c r="H62" i="3"/>
  <c r="H52" i="3"/>
  <c r="H45" i="3"/>
  <c r="H40" i="3"/>
  <c r="D9" i="7"/>
  <c r="G19" i="10"/>
  <c r="G18" i="10"/>
  <c r="G8" i="10"/>
  <c r="F19" i="10"/>
  <c r="F18" i="10"/>
  <c r="F12" i="10"/>
  <c r="F8" i="10"/>
  <c r="F7" i="10"/>
  <c r="E6" i="10"/>
  <c r="F6" i="10" s="1"/>
  <c r="G7" i="11"/>
  <c r="G6" i="11"/>
  <c r="F9" i="11"/>
  <c r="F7" i="11"/>
  <c r="F6" i="11"/>
  <c r="K69" i="3"/>
  <c r="K32" i="3"/>
  <c r="K31" i="3"/>
  <c r="K30" i="3"/>
  <c r="K25" i="3"/>
  <c r="K12" i="3"/>
  <c r="K10" i="3"/>
  <c r="J72" i="3"/>
  <c r="J69" i="3"/>
  <c r="J68" i="3"/>
  <c r="J67" i="3"/>
  <c r="J65" i="3"/>
  <c r="J62" i="3"/>
  <c r="J61" i="3"/>
  <c r="J60" i="3"/>
  <c r="J59" i="3"/>
  <c r="J58" i="3"/>
  <c r="J57" i="3"/>
  <c r="J56" i="3"/>
  <c r="J55" i="3"/>
  <c r="J54" i="3"/>
  <c r="J53" i="3"/>
  <c r="J52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5" i="3"/>
  <c r="J24" i="3"/>
  <c r="J23" i="3"/>
  <c r="J19" i="3"/>
  <c r="J18" i="3"/>
  <c r="J17" i="3"/>
  <c r="J11" i="3"/>
  <c r="K23" i="1"/>
  <c r="J23" i="1"/>
  <c r="K14" i="1"/>
  <c r="K13" i="1"/>
  <c r="K12" i="1"/>
  <c r="K10" i="1"/>
  <c r="K9" i="1"/>
  <c r="J15" i="1"/>
  <c r="J13" i="1"/>
  <c r="J12" i="1"/>
  <c r="J10" i="1"/>
  <c r="J9" i="1"/>
  <c r="I68" i="3"/>
  <c r="I69" i="3"/>
  <c r="I62" i="3"/>
  <c r="I40" i="3"/>
  <c r="I45" i="3"/>
  <c r="I52" i="3"/>
  <c r="I20" i="3"/>
  <c r="G24" i="3"/>
  <c r="G23" i="3" s="1"/>
  <c r="I12" i="1"/>
  <c r="D6" i="10"/>
  <c r="D17" i="10"/>
  <c r="G17" i="10" s="1"/>
  <c r="D9" i="11"/>
  <c r="D6" i="11"/>
  <c r="C17" i="10"/>
  <c r="F17" i="10" s="1"/>
  <c r="C6" i="10"/>
  <c r="G30" i="3"/>
  <c r="G69" i="3"/>
  <c r="G68" i="3" s="1"/>
  <c r="G62" i="3"/>
  <c r="G52" i="3"/>
  <c r="G45" i="3"/>
  <c r="G40" i="3"/>
  <c r="G37" i="3"/>
  <c r="G35" i="3"/>
  <c r="G32" i="3" s="1"/>
  <c r="G10" i="3"/>
  <c r="J10" i="3" s="1"/>
  <c r="G12" i="1"/>
  <c r="G9" i="1"/>
  <c r="D15" i="7" l="1"/>
  <c r="F15" i="7" s="1"/>
  <c r="F9" i="7"/>
  <c r="F50" i="7"/>
  <c r="F25" i="7"/>
  <c r="F16" i="7"/>
  <c r="K39" i="3"/>
  <c r="G39" i="3"/>
</calcChain>
</file>

<file path=xl/sharedStrings.xml><?xml version="1.0" encoding="utf-8"?>
<sst xmlns="http://schemas.openxmlformats.org/spreadsheetml/2006/main" count="249" uniqueCount="150">
  <si>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</si>
  <si>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</si>
  <si>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</si>
  <si>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</si>
  <si>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</si>
  <si>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</si>
  <si>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</si>
  <si>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</si>
  <si>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Izdaci za financijsku imovinu i otplate zajmova</t>
  </si>
  <si>
    <t>II. POSEBNI DIO</t>
  </si>
  <si>
    <t>I. OPĆI DIO</t>
  </si>
  <si>
    <t>Materijalni rashodi</t>
  </si>
  <si>
    <t>Izdaci za otplatu glavnice primljenih kredita i zajmova</t>
  </si>
  <si>
    <t>INDEKS</t>
  </si>
  <si>
    <t xml:space="preserve">IZVJEŠTAJ O PRIHODIMA I RASHODIMA PREMA EKONOMSKOJ KLASIFIKACIJI </t>
  </si>
  <si>
    <t>UKUPNI PRIHODI</t>
  </si>
  <si>
    <t>Pomoći iz inozemstva i od subjekata unutar općeg proračuna</t>
  </si>
  <si>
    <t>Plaće (Bruto)</t>
  </si>
  <si>
    <t>Plaće za redovan rad</t>
  </si>
  <si>
    <t>Naknade troškova zaposlenima</t>
  </si>
  <si>
    <t>Službena putovanja</t>
  </si>
  <si>
    <t>1 Opći prihodi i primici</t>
  </si>
  <si>
    <t>UKUPNO RASHODI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</si>
  <si>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</si>
  <si>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</si>
  <si>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</si>
  <si>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IZVJEŠTAJ O RASHODIMA PREMA FUNKCIJSKOJ KLASIFIKACIJI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</si>
  <si>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</si>
  <si>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</si>
  <si>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</si>
  <si>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</si>
  <si>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</si>
  <si>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</si>
  <si>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</si>
  <si>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</si>
  <si>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</si>
  <si>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</si>
  <si>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</si>
  <si>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</si>
  <si>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</si>
  <si>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</si>
  <si>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</si>
  <si>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</si>
  <si>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</si>
  <si>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</si>
  <si>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</si>
  <si>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</si>
  <si>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</si>
  <si>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4=3/2*100</t>
  </si>
  <si>
    <t>IZVORI FINANCIRANJA UKUPNO</t>
  </si>
  <si>
    <t>Opći prihodi i primici</t>
  </si>
  <si>
    <t>Pomoći od drugih proračuna</t>
  </si>
  <si>
    <t>Prihodi od imovine</t>
  </si>
  <si>
    <t>Doprinosi za obvezno zdravstveno osiguranje</t>
  </si>
  <si>
    <t>Naknade za prijevoz, za rad na terenu i odvojeni život</t>
  </si>
  <si>
    <t>Uredski materijal i ostali materijalni rashodi</t>
  </si>
  <si>
    <t>Materijal i sirovine</t>
  </si>
  <si>
    <t>Energija i plin</t>
  </si>
  <si>
    <t>Usluge promidžbe i informiranja</t>
  </si>
  <si>
    <t>Zakupnine i najmnine</t>
  </si>
  <si>
    <t>Intelektualne i osobne usluge</t>
  </si>
  <si>
    <t xml:space="preserve">Reprezentacija </t>
  </si>
  <si>
    <t>Financijski rashodi</t>
  </si>
  <si>
    <t>Bankarske usluge i usluge platnog prometa</t>
  </si>
  <si>
    <t>Rashodi za nabavu proizvedene dugotrajne imovine</t>
  </si>
  <si>
    <t>5=4/2*100</t>
  </si>
  <si>
    <t>6=4/3*100</t>
  </si>
  <si>
    <t>Prihodi od financijske imovine</t>
  </si>
  <si>
    <t>Kamate na oročena sredstva i depozite po viđenju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</si>
  <si>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</si>
  <si>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</si>
  <si>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</si>
  <si>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Doprinosi na plaće</t>
  </si>
  <si>
    <t>Stručno usavršavanje zaposlenika</t>
  </si>
  <si>
    <t>Rashodi za materijal i energiju</t>
  </si>
  <si>
    <t>Energija</t>
  </si>
  <si>
    <t>Sitni inventar i auto gume</t>
  </si>
  <si>
    <t>Rahodi za usluge</t>
  </si>
  <si>
    <t>Usluge telefona, pošte i prijevoza</t>
  </si>
  <si>
    <t>Računalne usluge</t>
  </si>
  <si>
    <t>Ostali nespomenuti rashodi poslovanja</t>
  </si>
  <si>
    <t>Reprezentacija</t>
  </si>
  <si>
    <t xml:space="preserve">Bankarske usluge i usluge platnog prometa </t>
  </si>
  <si>
    <t>Postrojenja i oprema</t>
  </si>
  <si>
    <t>Uredska oprema i namještaj</t>
  </si>
  <si>
    <t>Zatezne kamate</t>
  </si>
  <si>
    <t>Prihodi po posebnim propisima</t>
  </si>
  <si>
    <t>Ostali nespomenuti prihodi</t>
  </si>
  <si>
    <t>Prihodi iz nadležnog proračuna za financiranje rashoda za nabavu nefinancijske imovine</t>
  </si>
  <si>
    <t>Materijal i dijelovi za tekuće i investicijsko održavanje</t>
  </si>
  <si>
    <t>Ostale usluge</t>
  </si>
  <si>
    <t>Usluge tekućeg i investicijskog održavanja</t>
  </si>
  <si>
    <t>Zdravstvene i veterinarske usluge</t>
  </si>
  <si>
    <t>Ostali rashodi za zaposlene</t>
  </si>
  <si>
    <t>Službena, radna i zaštitna odjeća i obuća</t>
  </si>
  <si>
    <t>ostali nespomenuti rashodi poslovanja</t>
  </si>
  <si>
    <t>Pomoći proračunskim korisnicima iz proračuna koji im nije nadležan</t>
  </si>
  <si>
    <t>Tekuće pomoći proračunskim korisnicima iz proračuna koji im nije nadležan</t>
  </si>
  <si>
    <t>Uređaji, strojevi i oprema za ostale namjene</t>
  </si>
  <si>
    <t>Prihodi za posebne namjene</t>
  </si>
  <si>
    <t>Ostale naknade troškova zaposlenima</t>
  </si>
  <si>
    <t>Komunalne usluge</t>
  </si>
  <si>
    <t>Pristojbe i naknade</t>
  </si>
  <si>
    <t>Ostali financijski rashodi</t>
  </si>
  <si>
    <t>A 100901</t>
  </si>
  <si>
    <t>Redovno poslovanje Vrtića</t>
  </si>
  <si>
    <t>Dječji vrtić Trilj</t>
  </si>
  <si>
    <t>komunalne usluge</t>
  </si>
  <si>
    <t>pristojbe i naknade</t>
  </si>
  <si>
    <t>prijevozna sredstva u cestovnom prometu</t>
  </si>
  <si>
    <t>oprema za održavanje i zaštitu</t>
  </si>
  <si>
    <t>09 obrazovanje</t>
  </si>
  <si>
    <t>091 PREDŠKOLSKO OBRAZOVANJE</t>
  </si>
  <si>
    <t>ostale naknade zaposlenima</t>
  </si>
  <si>
    <t>računalne usluge</t>
  </si>
  <si>
    <t>Pomoći od izvanproračunskih korisnika</t>
  </si>
  <si>
    <t>Kapitalne pomoći od izvanproraču. korisnika</t>
  </si>
  <si>
    <t>Prihodi od upravnih i administrativnih pristojbi,pristojbi po posebnim propisima</t>
  </si>
  <si>
    <t>PREDŠKOLSKI ODGOJ</t>
  </si>
  <si>
    <t xml:space="preserve">oprema </t>
  </si>
  <si>
    <t>IZVORNI PLAN 2026.</t>
  </si>
  <si>
    <t>OSTVARENJE/IZVRŠENJE 
01.01.-30.06.2026.</t>
  </si>
  <si>
    <t>OSTVARENJE/IZVRŠENJE 
01.01-30.06.2026.</t>
  </si>
  <si>
    <t>OSTVARENJE/IZVRŠENJE 
01.06.-30.06.2026.</t>
  </si>
  <si>
    <t>IZVORNI PLAN  2026.</t>
  </si>
  <si>
    <t>OSTVARENJE/ IZVRŠENJE 
01.01.-30.06.2026</t>
  </si>
  <si>
    <t>OSTVARENJE/IZVRŠENJE 
01.01,-30.06.2025.</t>
  </si>
  <si>
    <t>OSTVARENJE/IZVRŠENJE 
01.01.-30.06.2025.</t>
  </si>
  <si>
    <t>OSTVARENJE/IZVRŠENJE 
01.01-30.06.2025.</t>
  </si>
  <si>
    <t xml:space="preserve"> 091 PREDŠKOLSKO OBRAZOVANJE</t>
  </si>
  <si>
    <t xml:space="preserve">  UKUPNO PRIHODI</t>
  </si>
  <si>
    <t>Prihodi za nefinan.imovinu</t>
  </si>
  <si>
    <t xml:space="preserve"> Pomoći</t>
  </si>
  <si>
    <t>Kapitalne pomoći</t>
  </si>
  <si>
    <t>Kamate</t>
  </si>
  <si>
    <t>…</t>
  </si>
  <si>
    <t xml:space="preserve"> UKUPNO RASHODI</t>
  </si>
  <si>
    <t>Ostali nespom.prihodi</t>
  </si>
  <si>
    <t>Rashodi za nab.nefi.imovine</t>
  </si>
  <si>
    <t>Troškovi sudskih postupaka</t>
  </si>
  <si>
    <t>Članarine i norme</t>
  </si>
  <si>
    <t>Neg.tečajne razlike i razlike zbog primjene val.klauzule</t>
  </si>
  <si>
    <t>Negat.tečajne razlike i raz.zbog primjene valutne klauzule</t>
  </si>
  <si>
    <t xml:space="preserve">UKUPNI PRIHODI </t>
  </si>
  <si>
    <t xml:space="preserve">11 Opći prihodi i primici </t>
  </si>
  <si>
    <t>4 Prihodi za posebne namjene</t>
  </si>
  <si>
    <t>41 Prihodi za posebne namjene</t>
  </si>
  <si>
    <t>5 Pomoći</t>
  </si>
  <si>
    <t>55 Pomoći od drugih proračuna</t>
  </si>
  <si>
    <t>POLUGODIŠNJI IZVJEŠTAJ O IZVRŠENJU FINANCIJSKOG PLANA DJEČJEG VRTIĆA TRILJ ZA 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</si>
</sst>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wrapText="1"/>
    </xf>
    <xf numFmtId="0" fontId="20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wrapText="1"/>
    </xf>
    <xf numFmtId="4" fontId="25" fillId="0" borderId="3" xfId="0" applyNumberFormat="1" applyFont="1" applyBorder="1"/>
    <xf numFmtId="4" fontId="21" fillId="0" borderId="3" xfId="0" applyNumberFormat="1" applyFont="1" applyBorder="1"/>
    <xf numFmtId="0" fontId="11" fillId="2" borderId="3" xfId="0" quotePrefix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25" fillId="0" borderId="3" xfId="0" applyNumberFormat="1" applyFont="1" applyBorder="1" applyAlignment="1">
      <alignment horizontal="right"/>
    </xf>
    <xf numFmtId="4" fontId="0" fillId="0" borderId="0" xfId="0" applyNumberFormat="1"/>
    <xf numFmtId="0" fontId="21" fillId="0" borderId="0" xfId="0" applyFont="1"/>
    <xf numFmtId="0" fontId="2" fillId="0" borderId="0" xfId="0" applyFont="1" applyAlignment="1">
      <alignment horizontal="right" vertical="center" wrapText="1"/>
    </xf>
    <xf numFmtId="3" fontId="25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/>
    </xf>
    <xf numFmtId="4" fontId="26" fillId="0" borderId="3" xfId="0" applyNumberFormat="1" applyFont="1" applyBorder="1"/>
    <xf numFmtId="0" fontId="27" fillId="0" borderId="0" xfId="0" applyFont="1"/>
    <xf numFmtId="4" fontId="21" fillId="0" borderId="0" xfId="0" applyNumberFormat="1" applyFont="1"/>
    <xf numFmtId="0" fontId="28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0" fontId="11" fillId="0" borderId="3" xfId="0" quotePrefix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11" fillId="0" borderId="3" xfId="0" applyNumberFormat="1" applyFont="1" applyBorder="1"/>
    <xf numFmtId="3" fontId="11" fillId="2" borderId="3" xfId="0" applyNumberFormat="1" applyFont="1" applyFill="1" applyBorder="1" applyAlignment="1">
      <alignment horizontal="right"/>
    </xf>
    <xf numFmtId="4" fontId="9" fillId="0" borderId="3" xfId="0" applyNumberFormat="1" applyFont="1" applyBorder="1"/>
    <xf numFmtId="0" fontId="11" fillId="0" borderId="3" xfId="0" applyFont="1" applyBorder="1"/>
    <xf numFmtId="0" fontId="9" fillId="0" borderId="3" xfId="0" applyFont="1" applyBorder="1"/>
    <xf numFmtId="0" fontId="2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0" fillId="0" borderId="0" xfId="0" applyFont="1"/>
    <xf numFmtId="0" fontId="11" fillId="3" borderId="4" xfId="0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right" vertical="center"/>
    </xf>
    <xf numFmtId="4" fontId="11" fillId="2" borderId="3" xfId="0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4" fontId="9" fillId="4" borderId="3" xfId="0" applyNumberFormat="1" applyFont="1" applyFill="1" applyBorder="1" applyAlignment="1">
      <alignment horizontal="right" vertical="center"/>
    </xf>
    <xf numFmtId="4" fontId="11" fillId="3" borderId="3" xfId="0" applyNumberFormat="1" applyFont="1" applyFill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2" fontId="30" fillId="0" borderId="3" xfId="0" applyNumberFormat="1" applyFont="1" applyBorder="1"/>
    <xf numFmtId="4" fontId="11" fillId="2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center" wrapText="1"/>
    </xf>
    <xf numFmtId="2" fontId="11" fillId="0" borderId="3" xfId="0" applyNumberFormat="1" applyFont="1" applyBorder="1"/>
    <xf numFmtId="3" fontId="28" fillId="2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3" xfId="0" applyNumberFormat="1" applyFont="1" applyFill="1" applyBorder="1" applyAlignment="1">
      <alignment horizontal="right" wrapText="1"/>
    </xf>
    <xf numFmtId="0" fontId="29" fillId="2" borderId="0" xfId="0" applyFont="1" applyFill="1" applyAlignment="1">
      <alignment horizontal="center" vertical="center" wrapText="1"/>
    </xf>
    <xf numFmtId="4" fontId="29" fillId="2" borderId="0" xfId="0" applyNumberFormat="1" applyFont="1" applyFill="1" applyAlignment="1">
      <alignment horizontal="center" vertical="center" wrapText="1"/>
    </xf>
    <xf numFmtId="0" fontId="11" fillId="2" borderId="0" xfId="0" applyFont="1" applyFill="1"/>
    <xf numFmtId="4" fontId="21" fillId="2" borderId="4" xfId="0" applyNumberFormat="1" applyFont="1" applyFill="1" applyBorder="1" applyAlignment="1">
      <alignment horizontal="right" vertical="center"/>
    </xf>
    <xf numFmtId="4" fontId="21" fillId="2" borderId="3" xfId="0" applyNumberFormat="1" applyFont="1" applyFill="1" applyBorder="1" applyAlignment="1">
      <alignment horizontal="right" vertical="center"/>
    </xf>
    <xf numFmtId="3" fontId="21" fillId="2" borderId="3" xfId="0" applyNumberFormat="1" applyFont="1" applyFill="1" applyBorder="1" applyAlignment="1">
      <alignment horizontal="left" vertical="center"/>
    </xf>
    <xf numFmtId="4" fontId="25" fillId="2" borderId="4" xfId="0" applyNumberFormat="1" applyFont="1" applyFill="1" applyBorder="1" applyAlignment="1">
      <alignment horizontal="right" vertical="center"/>
    </xf>
    <xf numFmtId="4" fontId="25" fillId="2" borderId="3" xfId="0" applyNumberFormat="1" applyFont="1" applyFill="1" applyBorder="1" applyAlignment="1">
      <alignment horizontal="right" vertical="center"/>
    </xf>
    <xf numFmtId="0" fontId="0" fillId="0" borderId="3" xfId="0" applyBorder="1"/>
    <xf numFmtId="4" fontId="32" fillId="0" borderId="3" xfId="0" applyNumberFormat="1" applyFont="1" applyBorder="1"/>
    <xf numFmtId="4" fontId="12" fillId="0" borderId="3" xfId="0" applyNumberFormat="1" applyFont="1" applyBorder="1"/>
    <xf numFmtId="0" fontId="12" fillId="0" borderId="3" xfId="0" applyFont="1" applyBorder="1"/>
    <xf numFmtId="0" fontId="34" fillId="2" borderId="3" xfId="0" quotePrefix="1" applyFont="1" applyFill="1" applyBorder="1" applyAlignment="1">
      <alignment vertical="center" wrapText="1"/>
    </xf>
    <xf numFmtId="0" fontId="33" fillId="2" borderId="3" xfId="0" quotePrefix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32" fillId="0" borderId="3" xfId="0" applyNumberFormat="1" applyFont="1" applyBorder="1"/>
    <xf numFmtId="3" fontId="12" fillId="0" borderId="3" xfId="0" applyNumberFormat="1" applyFont="1" applyBorder="1"/>
    <xf numFmtId="4" fontId="7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 wrapText="1"/>
    </xf>
    <xf numFmtId="4" fontId="21" fillId="0" borderId="3" xfId="0" applyNumberFormat="1" applyFont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/>
    </xf>
    <xf numFmtId="2" fontId="6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wrapText="1"/>
    </xf>
    <xf numFmtId="4" fontId="3" fillId="0" borderId="3" xfId="0" applyNumberFormat="1" applyFon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3" fontId="35" fillId="0" borderId="3" xfId="0" applyNumberFormat="1" applyFont="1" applyBorder="1"/>
    <xf numFmtId="0" fontId="34" fillId="2" borderId="3" xfId="0" applyFont="1" applyFill="1" applyBorder="1" applyAlignment="1">
      <alignment horizontal="left" vertical="center" wrapText="1"/>
    </xf>
    <xf numFmtId="4" fontId="30" fillId="0" borderId="0" xfId="0" applyNumberFormat="1" applyFont="1"/>
    <xf numFmtId="2" fontId="0" fillId="0" borderId="0" xfId="0" applyNumberFormat="1"/>
    <xf numFmtId="2" fontId="30" fillId="0" borderId="0" xfId="0" applyNumberFormat="1" applyFont="1"/>
    <xf numFmtId="4" fontId="30" fillId="0" borderId="3" xfId="0" applyNumberFormat="1" applyFont="1" applyBorder="1" applyAlignment="1">
      <alignment horizontal="right"/>
    </xf>
    <xf numFmtId="0" fontId="34" fillId="2" borderId="0" xfId="0" applyFont="1" applyFill="1" applyAlignment="1">
      <alignment vertical="center"/>
    </xf>
    <xf numFmtId="4" fontId="12" fillId="0" borderId="0" xfId="0" applyNumberFormat="1" applyFont="1"/>
    <xf numFmtId="2" fontId="12" fillId="0" borderId="0" xfId="0" applyNumberFormat="1" applyFont="1"/>
    <xf numFmtId="4" fontId="32" fillId="0" borderId="0" xfId="0" applyNumberFormat="1" applyFont="1"/>
    <xf numFmtId="0" fontId="33" fillId="2" borderId="0" xfId="0" applyFont="1" applyFill="1" applyAlignment="1">
      <alignment vertical="center"/>
    </xf>
    <xf numFmtId="0" fontId="33" fillId="2" borderId="0" xfId="0" quotePrefix="1" applyFont="1" applyFill="1" applyAlignment="1">
      <alignment vertical="center" wrapText="1"/>
    </xf>
    <xf numFmtId="0" fontId="12" fillId="0" borderId="0" xfId="0" applyFont="1"/>
    <xf numFmtId="0" fontId="33" fillId="2" borderId="0" xfId="0" applyFont="1" applyFill="1" applyAlignment="1">
      <alignment horizontal="left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4" fontId="9" fillId="2" borderId="0" xfId="0" applyNumberFormat="1" applyFont="1" applyFill="1" applyAlignment="1">
      <alignment horizontal="right"/>
    </xf>
    <xf numFmtId="4" fontId="9" fillId="2" borderId="0" xfId="0" applyNumberFormat="1" applyFont="1" applyFill="1"/>
    <xf numFmtId="4" fontId="11" fillId="0" borderId="0" xfId="0" applyNumberFormat="1" applyFont="1"/>
    <xf numFmtId="4" fontId="9" fillId="0" borderId="0" xfId="0" applyNumberFormat="1" applyFont="1"/>
    <xf numFmtId="164" fontId="12" fillId="0" borderId="0" xfId="0" applyNumberFormat="1" applyFont="1"/>
    <xf numFmtId="0" fontId="9" fillId="2" borderId="0" xfId="0" quotePrefix="1" applyFont="1" applyFill="1" applyAlignment="1">
      <alignment horizontal="left" vertical="center"/>
    </xf>
    <xf numFmtId="0" fontId="9" fillId="2" borderId="0" xfId="0" quotePrefix="1" applyFont="1" applyFill="1" applyAlignment="1">
      <alignment horizontal="right" vertical="center" wrapText="1"/>
    </xf>
    <xf numFmtId="4" fontId="1" fillId="0" borderId="0" xfId="0" applyNumberFormat="1" applyFont="1"/>
    <xf numFmtId="0" fontId="34" fillId="2" borderId="0" xfId="0" quotePrefix="1" applyFont="1" applyFill="1" applyAlignment="1">
      <alignment vertical="center" wrapText="1"/>
    </xf>
    <xf numFmtId="4" fontId="25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4" fontId="21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1" fillId="0" borderId="3" xfId="0" applyNumberFormat="1" applyFont="1" applyBorder="1"/>
    <xf numFmtId="2" fontId="32" fillId="0" borderId="3" xfId="0" applyNumberFormat="1" applyFont="1" applyBorder="1"/>
    <xf numFmtId="4" fontId="21" fillId="2" borderId="3" xfId="0" applyNumberFormat="1" applyFont="1" applyFill="1" applyBorder="1"/>
    <xf numFmtId="2" fontId="1" fillId="0" borderId="3" xfId="0" applyNumberFormat="1" applyFont="1" applyBorder="1"/>
    <xf numFmtId="0" fontId="1" fillId="0" borderId="3" xfId="0" applyFont="1" applyBorder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4" fontId="3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3" fontId="9" fillId="2" borderId="6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4" fontId="9" fillId="0" borderId="7" xfId="0" applyNumberFormat="1" applyFont="1" applyBorder="1" applyAlignment="1">
      <alignment horizontal="right"/>
    </xf>
    <xf numFmtId="2" fontId="9" fillId="0" borderId="6" xfId="0" applyNumberFormat="1" applyFont="1" applyBorder="1" applyAlignment="1">
      <alignment horizontal="right"/>
    </xf>
    <xf numFmtId="2" fontId="9" fillId="0" borderId="7" xfId="0" applyNumberFormat="1" applyFont="1" applyBorder="1" applyAlignment="1">
      <alignment horizontal="right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3"/>
  <sheetViews>
    <sheetView topLeftCell="A4" workbookViewId="0">
      <selection activeCell="K25" sqref="K25"/>
    </sheetView>
  </sheetViews>
  <sheetFormatPr defaultRowHeight="15" x14ac:dyDescent="0.25"/>
  <cols>
    <col min="6" max="9" width="25.28515625" customWidth="1"/>
    <col min="10" max="11" width="15.7109375" customWidth="1"/>
    <col min="16" max="16" width="9.85546875" bestFit="1" customWidth="1"/>
  </cols>
  <sheetData>
    <row r="1" spans="2:11" ht="42" customHeight="1" x14ac:dyDescent="0.25">
      <c r="B1" s="174" t="s">
        <v>149</v>
      </c>
      <c r="C1" s="174"/>
      <c r="D1" s="174"/>
      <c r="E1" s="174"/>
      <c r="F1" s="174"/>
      <c r="G1" s="174"/>
      <c r="H1" s="174"/>
      <c r="I1" s="174"/>
      <c r="J1" s="174"/>
      <c r="K1" s="174"/>
    </row>
    <row r="2" spans="2:11" ht="15.75" customHeight="1" x14ac:dyDescent="0.25">
      <c r="B2" s="183" t="s">
        <v>10</v>
      </c>
      <c r="C2" s="183"/>
      <c r="D2" s="183"/>
      <c r="E2" s="183"/>
      <c r="F2" s="183"/>
      <c r="G2" s="183"/>
      <c r="H2" s="183"/>
      <c r="I2" s="183"/>
      <c r="J2" s="183"/>
      <c r="K2" s="183"/>
    </row>
    <row r="3" spans="2:11" ht="6.75" customHeight="1" x14ac:dyDescent="0.25">
      <c r="B3" s="200"/>
      <c r="C3" s="200"/>
      <c r="D3" s="200"/>
      <c r="E3" s="26"/>
      <c r="F3" s="26"/>
      <c r="G3" s="26"/>
      <c r="H3" s="26"/>
      <c r="I3" s="28"/>
      <c r="J3" s="28"/>
      <c r="K3" s="27"/>
    </row>
    <row r="4" spans="2:11" ht="18" customHeight="1" x14ac:dyDescent="0.25">
      <c r="B4" s="183" t="s">
        <v>34</v>
      </c>
      <c r="C4" s="183"/>
      <c r="D4" s="183"/>
      <c r="E4" s="183"/>
      <c r="F4" s="183"/>
      <c r="G4" s="183"/>
      <c r="H4" s="183"/>
      <c r="I4" s="183"/>
      <c r="J4" s="183"/>
      <c r="K4" s="183"/>
    </row>
    <row r="5" spans="2:11" ht="18" customHeight="1" x14ac:dyDescent="0.25">
      <c r="B5" s="29"/>
      <c r="C5" s="30"/>
      <c r="D5" s="30"/>
      <c r="E5" s="30"/>
      <c r="F5" s="30"/>
      <c r="G5" s="30"/>
      <c r="H5" s="30"/>
      <c r="I5" s="30"/>
      <c r="J5" s="30"/>
      <c r="K5" s="27"/>
    </row>
    <row r="6" spans="2:11" x14ac:dyDescent="0.25">
      <c r="B6" s="194" t="s">
        <v>35</v>
      </c>
      <c r="C6" s="194"/>
      <c r="D6" s="194"/>
      <c r="E6" s="194"/>
      <c r="F6" s="194"/>
      <c r="G6" s="31"/>
      <c r="H6" s="31"/>
      <c r="I6" s="31"/>
      <c r="J6" s="32"/>
      <c r="K6" s="27"/>
    </row>
    <row r="7" spans="2:11" ht="25.5" x14ac:dyDescent="0.25">
      <c r="B7" s="195" t="s">
        <v>6</v>
      </c>
      <c r="C7" s="196"/>
      <c r="D7" s="196"/>
      <c r="E7" s="196"/>
      <c r="F7" s="197"/>
      <c r="G7" s="17" t="s">
        <v>126</v>
      </c>
      <c r="H7" s="1" t="s">
        <v>120</v>
      </c>
      <c r="I7" s="17" t="s">
        <v>121</v>
      </c>
      <c r="J7" s="1" t="s">
        <v>13</v>
      </c>
      <c r="K7" s="1" t="s">
        <v>13</v>
      </c>
    </row>
    <row r="8" spans="2:11" s="18" customFormat="1" ht="11.25" x14ac:dyDescent="0.2">
      <c r="B8" s="188">
        <v>1</v>
      </c>
      <c r="C8" s="188"/>
      <c r="D8" s="188"/>
      <c r="E8" s="188"/>
      <c r="F8" s="189"/>
      <c r="G8" s="66">
        <v>2</v>
      </c>
      <c r="H8" s="66">
        <v>3</v>
      </c>
      <c r="I8" s="66">
        <v>4</v>
      </c>
      <c r="J8" s="66" t="s">
        <v>65</v>
      </c>
      <c r="K8" s="66" t="s">
        <v>66</v>
      </c>
    </row>
    <row r="9" spans="2:11" x14ac:dyDescent="0.25">
      <c r="B9" s="190" t="s">
        <v>0</v>
      </c>
      <c r="C9" s="191"/>
      <c r="D9" s="191"/>
      <c r="E9" s="191"/>
      <c r="F9" s="192"/>
      <c r="G9" s="67">
        <f>G10</f>
        <v>742017.14</v>
      </c>
      <c r="H9" s="128">
        <v>1973500</v>
      </c>
      <c r="I9" s="128">
        <v>1040663.07</v>
      </c>
      <c r="J9" s="67">
        <f>I9/G9*100</f>
        <v>140.247847913594</v>
      </c>
      <c r="K9" s="67">
        <f>I9/H9*100</f>
        <v>52.731850519381808</v>
      </c>
    </row>
    <row r="10" spans="2:11" x14ac:dyDescent="0.25">
      <c r="B10" s="193" t="s">
        <v>27</v>
      </c>
      <c r="C10" s="185"/>
      <c r="D10" s="185"/>
      <c r="E10" s="185"/>
      <c r="F10" s="187"/>
      <c r="G10" s="71">
        <v>742017.14</v>
      </c>
      <c r="H10" s="129">
        <v>1973500</v>
      </c>
      <c r="I10" s="129">
        <v>1040663.07</v>
      </c>
      <c r="J10" s="72">
        <f>I10/G10*100</f>
        <v>140.247847913594</v>
      </c>
      <c r="K10" s="72">
        <f>I10/H10*100</f>
        <v>52.731850519381808</v>
      </c>
    </row>
    <row r="11" spans="2:11" x14ac:dyDescent="0.25">
      <c r="B11" s="186" t="s">
        <v>32</v>
      </c>
      <c r="C11" s="187"/>
      <c r="D11" s="187"/>
      <c r="E11" s="187"/>
      <c r="F11" s="187"/>
      <c r="G11" s="91">
        <v>0</v>
      </c>
      <c r="H11" s="130">
        <v>0</v>
      </c>
      <c r="I11" s="130">
        <v>0</v>
      </c>
      <c r="J11" s="72">
        <v>0</v>
      </c>
      <c r="K11" s="72">
        <v>0</v>
      </c>
    </row>
    <row r="12" spans="2:11" x14ac:dyDescent="0.25">
      <c r="B12" s="13" t="s">
        <v>1</v>
      </c>
      <c r="C12" s="21"/>
      <c r="D12" s="21"/>
      <c r="E12" s="21"/>
      <c r="F12" s="21"/>
      <c r="G12" s="67">
        <f>G13</f>
        <v>871278.27</v>
      </c>
      <c r="H12" s="128">
        <v>1793500</v>
      </c>
      <c r="I12" s="128">
        <f>I13</f>
        <v>931818.27</v>
      </c>
      <c r="J12" s="67">
        <f>I12/G12*100</f>
        <v>106.94841155627581</v>
      </c>
      <c r="K12" s="67">
        <f>I12/H12*100</f>
        <v>51.95529802063006</v>
      </c>
    </row>
    <row r="13" spans="2:11" x14ac:dyDescent="0.25">
      <c r="B13" s="184" t="s">
        <v>28</v>
      </c>
      <c r="C13" s="185"/>
      <c r="D13" s="185"/>
      <c r="E13" s="185"/>
      <c r="F13" s="185"/>
      <c r="G13" s="71">
        <v>871278.27</v>
      </c>
      <c r="H13" s="131">
        <v>1785500</v>
      </c>
      <c r="I13" s="131">
        <v>931818.27</v>
      </c>
      <c r="J13" s="72">
        <f>I13/G13*100</f>
        <v>106.94841155627581</v>
      </c>
      <c r="K13" s="72">
        <f>I13/H13*100</f>
        <v>52.18808569028284</v>
      </c>
    </row>
    <row r="14" spans="2:11" x14ac:dyDescent="0.25">
      <c r="B14" s="186" t="s">
        <v>29</v>
      </c>
      <c r="C14" s="187"/>
      <c r="D14" s="187"/>
      <c r="E14" s="187"/>
      <c r="F14" s="187"/>
      <c r="G14" s="91">
        <v>0</v>
      </c>
      <c r="H14" s="132">
        <v>8000</v>
      </c>
      <c r="I14" s="132">
        <v>0</v>
      </c>
      <c r="J14" s="72">
        <v>0</v>
      </c>
      <c r="K14" s="72">
        <f>I14/H14*100</f>
        <v>0</v>
      </c>
    </row>
    <row r="15" spans="2:11" x14ac:dyDescent="0.25">
      <c r="B15" s="199" t="s">
        <v>36</v>
      </c>
      <c r="C15" s="191"/>
      <c r="D15" s="191"/>
      <c r="E15" s="191"/>
      <c r="F15" s="191"/>
      <c r="G15" s="103">
        <v>-129261.13</v>
      </c>
      <c r="H15" s="133">
        <v>-180000</v>
      </c>
      <c r="I15" s="133">
        <v>108844.8</v>
      </c>
      <c r="J15" s="67">
        <f>I15/G15*100</f>
        <v>-84.205360110962985</v>
      </c>
      <c r="K15" s="67">
        <f>I15/H15*100</f>
        <v>-60.469333333333331</v>
      </c>
    </row>
    <row r="16" spans="2:11" ht="18" x14ac:dyDescent="0.25">
      <c r="B16" s="26"/>
      <c r="C16" s="33"/>
      <c r="D16" s="33"/>
      <c r="E16" s="33"/>
      <c r="F16" s="33"/>
      <c r="G16" s="104"/>
      <c r="H16" s="105"/>
      <c r="I16" s="106"/>
      <c r="J16" s="106"/>
      <c r="K16" s="106"/>
    </row>
    <row r="17" spans="1:42" ht="18" customHeight="1" x14ac:dyDescent="0.25">
      <c r="B17" s="194" t="s">
        <v>37</v>
      </c>
      <c r="C17" s="194"/>
      <c r="D17" s="194"/>
      <c r="E17" s="194"/>
      <c r="F17" s="194"/>
      <c r="G17" s="104"/>
      <c r="H17" s="105"/>
      <c r="I17" s="106"/>
      <c r="J17" s="106"/>
      <c r="K17" s="106"/>
      <c r="P17" s="53"/>
    </row>
    <row r="18" spans="1:42" ht="25.5" x14ac:dyDescent="0.25">
      <c r="B18" s="195" t="s">
        <v>6</v>
      </c>
      <c r="C18" s="196"/>
      <c r="D18" s="196"/>
      <c r="E18" s="196"/>
      <c r="F18" s="197"/>
      <c r="G18" s="69" t="s">
        <v>127</v>
      </c>
      <c r="H18" s="95" t="s">
        <v>120</v>
      </c>
      <c r="I18" s="69" t="s">
        <v>121</v>
      </c>
      <c r="J18" s="70" t="s">
        <v>13</v>
      </c>
      <c r="K18" s="70" t="s">
        <v>13</v>
      </c>
      <c r="P18" s="53"/>
    </row>
    <row r="19" spans="1:42" s="18" customFormat="1" x14ac:dyDescent="0.25">
      <c r="B19" s="188">
        <v>1</v>
      </c>
      <c r="C19" s="188"/>
      <c r="D19" s="188"/>
      <c r="E19" s="188"/>
      <c r="F19" s="189"/>
      <c r="G19" s="66">
        <v>2</v>
      </c>
      <c r="H19" s="100">
        <v>3</v>
      </c>
      <c r="I19" s="66">
        <v>4</v>
      </c>
      <c r="J19" s="66" t="s">
        <v>65</v>
      </c>
      <c r="K19" s="66" t="s">
        <v>66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25">
      <c r="A20" s="18"/>
      <c r="B20" s="193" t="s">
        <v>30</v>
      </c>
      <c r="C20" s="204"/>
      <c r="D20" s="204"/>
      <c r="E20" s="204"/>
      <c r="F20" s="205"/>
      <c r="G20" s="91">
        <v>0</v>
      </c>
      <c r="H20" s="134">
        <v>0</v>
      </c>
      <c r="I20" s="91">
        <v>0</v>
      </c>
      <c r="J20" s="91">
        <v>0</v>
      </c>
      <c r="K20" s="91">
        <v>0</v>
      </c>
    </row>
    <row r="21" spans="1:42" x14ac:dyDescent="0.25">
      <c r="A21" s="18"/>
      <c r="B21" s="193" t="s">
        <v>31</v>
      </c>
      <c r="C21" s="185"/>
      <c r="D21" s="185"/>
      <c r="E21" s="185"/>
      <c r="F21" s="185"/>
      <c r="G21" s="91">
        <v>0</v>
      </c>
      <c r="H21" s="135">
        <v>0</v>
      </c>
      <c r="I21" s="91">
        <v>0</v>
      </c>
      <c r="J21" s="91">
        <v>0</v>
      </c>
      <c r="K21" s="91">
        <v>0</v>
      </c>
    </row>
    <row r="22" spans="1:42" s="22" customFormat="1" ht="15" customHeight="1" x14ac:dyDescent="0.25">
      <c r="A22" s="18"/>
      <c r="B22" s="201" t="s">
        <v>33</v>
      </c>
      <c r="C22" s="202"/>
      <c r="D22" s="202"/>
      <c r="E22" s="202"/>
      <c r="F22" s="203"/>
      <c r="G22" s="67">
        <v>0</v>
      </c>
      <c r="H22" s="133">
        <v>0</v>
      </c>
      <c r="I22" s="67">
        <v>0</v>
      </c>
      <c r="J22" s="67">
        <v>0</v>
      </c>
      <c r="K22" s="67"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22" customFormat="1" ht="15" customHeight="1" x14ac:dyDescent="0.25">
      <c r="A23" s="18"/>
      <c r="B23" s="201" t="s">
        <v>38</v>
      </c>
      <c r="C23" s="202"/>
      <c r="D23" s="202"/>
      <c r="E23" s="202"/>
      <c r="F23" s="203"/>
      <c r="G23" s="67">
        <v>-99839.039999999994</v>
      </c>
      <c r="H23" s="133">
        <v>-180000</v>
      </c>
      <c r="I23" s="67">
        <v>-261699.31</v>
      </c>
      <c r="J23" s="67">
        <f>I23/G23*100</f>
        <v>262.12122031622101</v>
      </c>
      <c r="K23" s="67">
        <f>I23/H23*100</f>
        <v>145.38850555555555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25">
      <c r="A24" s="18"/>
      <c r="B24" s="199" t="s">
        <v>39</v>
      </c>
      <c r="C24" s="191"/>
      <c r="D24" s="191"/>
      <c r="E24" s="191"/>
      <c r="F24" s="191"/>
      <c r="G24" s="67">
        <v>-229100.17</v>
      </c>
      <c r="H24" s="136">
        <v>0</v>
      </c>
      <c r="I24" s="67">
        <f>-152854.51</f>
        <v>-152854.51</v>
      </c>
      <c r="J24" s="67">
        <f>I24/G24*100</f>
        <v>66.719509636330699</v>
      </c>
      <c r="K24" s="67">
        <v>0</v>
      </c>
    </row>
    <row r="25" spans="1:42" ht="15.75" x14ac:dyDescent="0.25">
      <c r="B25" s="34"/>
      <c r="C25" s="35"/>
      <c r="D25" s="35"/>
      <c r="E25" s="35"/>
      <c r="F25" s="35"/>
      <c r="G25" s="36"/>
      <c r="H25" s="36"/>
      <c r="I25" s="36"/>
      <c r="J25" s="36"/>
      <c r="K25" s="27"/>
    </row>
    <row r="26" spans="1:42" ht="15.75" x14ac:dyDescent="0.25">
      <c r="B26" s="206" t="s">
        <v>43</v>
      </c>
      <c r="C26" s="206"/>
      <c r="D26" s="206"/>
      <c r="E26" s="206"/>
      <c r="F26" s="206"/>
      <c r="G26" s="206"/>
      <c r="H26" s="206"/>
      <c r="I26" s="206"/>
      <c r="J26" s="206"/>
      <c r="K26" s="206"/>
    </row>
    <row r="27" spans="1:42" ht="15.75" x14ac:dyDescent="0.25">
      <c r="B27" s="10"/>
      <c r="C27" s="11"/>
      <c r="D27" s="11"/>
      <c r="E27" s="11"/>
      <c r="F27" s="11"/>
      <c r="G27" s="12"/>
      <c r="H27" s="12"/>
      <c r="I27" s="12"/>
      <c r="J27" s="12"/>
    </row>
    <row r="28" spans="1:42" ht="15" customHeight="1" x14ac:dyDescent="0.25">
      <c r="B28" s="207" t="s">
        <v>44</v>
      </c>
      <c r="C28" s="207"/>
      <c r="D28" s="207"/>
      <c r="E28" s="207"/>
      <c r="F28" s="207"/>
      <c r="G28" s="207"/>
      <c r="H28" s="207"/>
      <c r="I28" s="207"/>
      <c r="J28" s="207"/>
      <c r="K28" s="207"/>
    </row>
    <row r="29" spans="1:42" x14ac:dyDescent="0.25">
      <c r="B29" s="207" t="s">
        <v>45</v>
      </c>
      <c r="C29" s="207"/>
      <c r="D29" s="207"/>
      <c r="E29" s="207"/>
      <c r="F29" s="207"/>
      <c r="G29" s="207"/>
      <c r="H29" s="207"/>
      <c r="I29" s="207"/>
      <c r="J29" s="207"/>
      <c r="K29" s="207"/>
    </row>
    <row r="30" spans="1:42" ht="15" customHeight="1" x14ac:dyDescent="0.25">
      <c r="B30" s="207" t="s">
        <v>46</v>
      </c>
      <c r="C30" s="207"/>
      <c r="D30" s="207"/>
      <c r="E30" s="207"/>
      <c r="F30" s="207"/>
      <c r="G30" s="207"/>
      <c r="H30" s="207"/>
      <c r="I30" s="207"/>
      <c r="J30" s="207"/>
      <c r="K30" s="207"/>
    </row>
    <row r="31" spans="1:42" ht="36.75" customHeight="1" x14ac:dyDescent="0.25">
      <c r="B31" s="207"/>
      <c r="C31" s="207"/>
      <c r="D31" s="207"/>
      <c r="E31" s="207"/>
      <c r="F31" s="207"/>
      <c r="G31" s="207"/>
      <c r="H31" s="207"/>
      <c r="I31" s="207"/>
      <c r="J31" s="207"/>
      <c r="K31" s="207"/>
    </row>
    <row r="32" spans="1:42" ht="15" customHeight="1" x14ac:dyDescent="0.25">
      <c r="B32" s="198" t="s">
        <v>47</v>
      </c>
      <c r="C32" s="198"/>
      <c r="D32" s="198"/>
      <c r="E32" s="198"/>
      <c r="F32" s="198"/>
      <c r="G32" s="198"/>
      <c r="H32" s="198"/>
      <c r="I32" s="198"/>
      <c r="J32" s="198"/>
      <c r="K32" s="198"/>
    </row>
    <row r="33" spans="2:11" x14ac:dyDescent="0.25">
      <c r="B33" s="198"/>
      <c r="C33" s="198"/>
      <c r="D33" s="198"/>
      <c r="E33" s="198"/>
      <c r="F33" s="198"/>
      <c r="G33" s="198"/>
      <c r="H33" s="198"/>
      <c r="I33" s="198"/>
      <c r="J33" s="198"/>
      <c r="K33" s="198"/>
    </row>
  </sheetData>
  <mergeCells count="26"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81"/>
  <sheetViews>
    <sheetView topLeftCell="A2" workbookViewId="0">
      <selection activeCell="K73" sqref="K7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6" customWidth="1"/>
    <col min="7" max="9" width="25.28515625" customWidth="1"/>
    <col min="10" max="11" width="15.7109375" customWidth="1"/>
  </cols>
  <sheetData>
    <row r="1" spans="2:11" ht="18" customHeight="1" x14ac:dyDescent="0.25">
      <c r="B1" s="2"/>
      <c r="C1" s="2"/>
      <c r="D1" s="2"/>
      <c r="E1" s="2"/>
      <c r="F1" s="2"/>
      <c r="G1" s="2"/>
      <c r="H1" s="2"/>
      <c r="I1" s="2"/>
      <c r="J1" s="2"/>
    </row>
    <row r="2" spans="2:11" ht="15.75" customHeight="1" x14ac:dyDescent="0.25">
      <c r="B2" s="174" t="s">
        <v>10</v>
      </c>
      <c r="C2" s="174"/>
      <c r="D2" s="174"/>
      <c r="E2" s="174"/>
      <c r="F2" s="174"/>
      <c r="G2" s="174"/>
      <c r="H2" s="174"/>
      <c r="I2" s="174"/>
      <c r="J2" s="174"/>
      <c r="K2" s="174"/>
    </row>
    <row r="3" spans="2:11" ht="18" x14ac:dyDescent="0.25">
      <c r="B3" s="2"/>
      <c r="C3" s="2"/>
      <c r="D3" s="2"/>
      <c r="E3" s="2"/>
      <c r="F3" s="2"/>
      <c r="G3" s="2"/>
      <c r="H3" s="2"/>
      <c r="I3" s="3"/>
      <c r="J3" s="3"/>
    </row>
    <row r="4" spans="2:11" ht="18" customHeight="1" x14ac:dyDescent="0.25">
      <c r="B4" s="174" t="s">
        <v>40</v>
      </c>
      <c r="C4" s="174"/>
      <c r="D4" s="174"/>
      <c r="E4" s="174"/>
      <c r="F4" s="174"/>
      <c r="G4" s="174"/>
      <c r="H4" s="174"/>
      <c r="I4" s="174"/>
      <c r="J4" s="174"/>
      <c r="K4" s="174"/>
    </row>
    <row r="5" spans="2:11" ht="18" x14ac:dyDescent="0.25">
      <c r="B5" s="2"/>
      <c r="C5" s="2"/>
      <c r="D5" s="2"/>
      <c r="E5" s="2"/>
      <c r="F5" s="2"/>
      <c r="G5" s="2"/>
      <c r="H5" s="2"/>
      <c r="I5" s="3"/>
      <c r="J5" s="3"/>
    </row>
    <row r="6" spans="2:11" ht="15.75" customHeight="1" x14ac:dyDescent="0.25">
      <c r="B6" s="174" t="s">
        <v>14</v>
      </c>
      <c r="C6" s="174"/>
      <c r="D6" s="174"/>
      <c r="E6" s="174"/>
      <c r="F6" s="174"/>
      <c r="G6" s="174"/>
      <c r="H6" s="174"/>
      <c r="I6" s="174"/>
      <c r="J6" s="174"/>
      <c r="K6" s="174"/>
    </row>
    <row r="7" spans="2:11" ht="18" x14ac:dyDescent="0.25">
      <c r="B7" s="2"/>
      <c r="C7" s="2"/>
      <c r="D7" s="2"/>
      <c r="E7" s="2"/>
      <c r="F7" s="2"/>
      <c r="G7" s="2"/>
      <c r="H7" s="2"/>
      <c r="I7" s="3"/>
      <c r="J7" s="3"/>
    </row>
    <row r="8" spans="2:11" ht="25.5" x14ac:dyDescent="0.25">
      <c r="B8" s="177" t="s">
        <v>6</v>
      </c>
      <c r="C8" s="208"/>
      <c r="D8" s="208"/>
      <c r="E8" s="208"/>
      <c r="F8" s="178"/>
      <c r="G8" s="23" t="s">
        <v>127</v>
      </c>
      <c r="H8" s="23" t="s">
        <v>120</v>
      </c>
      <c r="I8" s="23" t="s">
        <v>121</v>
      </c>
      <c r="J8" s="23" t="s">
        <v>13</v>
      </c>
      <c r="K8" s="23" t="s">
        <v>13</v>
      </c>
    </row>
    <row r="9" spans="2:11" ht="16.5" customHeight="1" x14ac:dyDescent="0.25">
      <c r="B9" s="177">
        <v>1</v>
      </c>
      <c r="C9" s="208"/>
      <c r="D9" s="208"/>
      <c r="E9" s="208"/>
      <c r="F9" s="178"/>
      <c r="G9" s="23">
        <v>2</v>
      </c>
      <c r="H9" s="23">
        <v>3</v>
      </c>
      <c r="I9" s="23">
        <v>4</v>
      </c>
      <c r="J9" s="23" t="s">
        <v>65</v>
      </c>
      <c r="K9" s="23" t="s">
        <v>66</v>
      </c>
    </row>
    <row r="10" spans="2:11" x14ac:dyDescent="0.25">
      <c r="B10" s="4"/>
      <c r="C10" s="4"/>
      <c r="D10" s="4"/>
      <c r="E10" s="4"/>
      <c r="F10" s="4" t="s">
        <v>15</v>
      </c>
      <c r="G10" s="73">
        <f>G25+G19+G16</f>
        <v>742017.14</v>
      </c>
      <c r="H10" s="128">
        <f>H12+H23</f>
        <v>1973500</v>
      </c>
      <c r="I10" s="73">
        <v>1040663.07</v>
      </c>
      <c r="J10" s="73">
        <f>I10/G10*100</f>
        <v>140.247847913594</v>
      </c>
      <c r="K10" s="73">
        <f>I10/H10*100</f>
        <v>52.731850519381808</v>
      </c>
    </row>
    <row r="11" spans="2:11" ht="15.75" customHeight="1" x14ac:dyDescent="0.25">
      <c r="B11" s="4">
        <v>6</v>
      </c>
      <c r="C11" s="4"/>
      <c r="D11" s="4"/>
      <c r="E11" s="4"/>
      <c r="F11" s="4" t="s">
        <v>2</v>
      </c>
      <c r="G11" s="75">
        <v>742017.14</v>
      </c>
      <c r="H11" s="137">
        <f>H12+H23</f>
        <v>1973500</v>
      </c>
      <c r="I11" s="75">
        <v>1040663.07</v>
      </c>
      <c r="J11" s="75">
        <f>I11/G11*100</f>
        <v>140.247847913594</v>
      </c>
      <c r="K11" s="75">
        <f>I11/H11*100</f>
        <v>52.731850519381808</v>
      </c>
    </row>
    <row r="12" spans="2:11" ht="25.5" x14ac:dyDescent="0.25">
      <c r="B12" s="4"/>
      <c r="C12" s="4">
        <v>63</v>
      </c>
      <c r="D12" s="4"/>
      <c r="E12" s="4"/>
      <c r="F12" s="4" t="s">
        <v>16</v>
      </c>
      <c r="G12" s="73">
        <v>3764.2</v>
      </c>
      <c r="H12" s="137">
        <v>8000</v>
      </c>
      <c r="I12" s="73">
        <v>0</v>
      </c>
      <c r="J12" s="73">
        <v>0</v>
      </c>
      <c r="K12" s="73">
        <f>I12/H12*100</f>
        <v>0</v>
      </c>
    </row>
    <row r="13" spans="2:11" x14ac:dyDescent="0.25">
      <c r="B13" s="4"/>
      <c r="C13" s="98"/>
      <c r="D13" s="101">
        <v>634</v>
      </c>
      <c r="E13" s="101"/>
      <c r="F13" s="101" t="s">
        <v>115</v>
      </c>
      <c r="G13" s="48">
        <v>0</v>
      </c>
      <c r="H13" s="138">
        <v>0</v>
      </c>
      <c r="I13" s="48">
        <v>0</v>
      </c>
      <c r="J13" s="48">
        <v>0</v>
      </c>
      <c r="K13" s="48">
        <v>0</v>
      </c>
    </row>
    <row r="14" spans="2:11" x14ac:dyDescent="0.25">
      <c r="B14" s="4"/>
      <c r="C14" s="98"/>
      <c r="D14" s="101"/>
      <c r="E14" s="101">
        <v>6342</v>
      </c>
      <c r="F14" s="101" t="s">
        <v>116</v>
      </c>
      <c r="G14" s="48">
        <v>0</v>
      </c>
      <c r="H14" s="138">
        <v>0</v>
      </c>
      <c r="I14" s="49">
        <v>0</v>
      </c>
      <c r="J14" s="48">
        <v>0</v>
      </c>
      <c r="K14" s="48">
        <v>0</v>
      </c>
    </row>
    <row r="15" spans="2:11" ht="25.5" x14ac:dyDescent="0.25">
      <c r="B15" s="4"/>
      <c r="C15" s="4"/>
      <c r="D15" s="101">
        <v>636</v>
      </c>
      <c r="E15" s="101"/>
      <c r="F15" s="101" t="s">
        <v>96</v>
      </c>
      <c r="G15" s="48">
        <f>G16</f>
        <v>3764.2</v>
      </c>
      <c r="H15" s="138">
        <v>8000</v>
      </c>
      <c r="I15" s="48">
        <v>0</v>
      </c>
      <c r="J15" s="48">
        <v>0</v>
      </c>
      <c r="K15" s="48">
        <v>0</v>
      </c>
    </row>
    <row r="16" spans="2:11" ht="25.5" x14ac:dyDescent="0.25">
      <c r="B16" s="8"/>
      <c r="C16" s="8"/>
      <c r="D16" s="8"/>
      <c r="E16" s="8">
        <v>6361</v>
      </c>
      <c r="F16" s="8" t="s">
        <v>97</v>
      </c>
      <c r="G16" s="75">
        <v>3764.2</v>
      </c>
      <c r="H16" s="138">
        <v>8000</v>
      </c>
      <c r="I16" s="75">
        <v>0</v>
      </c>
      <c r="J16" s="75">
        <v>0</v>
      </c>
      <c r="K16" s="75">
        <v>0</v>
      </c>
    </row>
    <row r="17" spans="2:11" x14ac:dyDescent="0.25">
      <c r="B17" s="4"/>
      <c r="C17" s="4">
        <v>64</v>
      </c>
      <c r="D17" s="4"/>
      <c r="E17" s="4"/>
      <c r="F17" s="4" t="s">
        <v>52</v>
      </c>
      <c r="G17" s="76">
        <v>0.06</v>
      </c>
      <c r="H17" s="138">
        <v>0</v>
      </c>
      <c r="I17" s="73">
        <v>0.31</v>
      </c>
      <c r="J17" s="73">
        <f t="shared" ref="J17:J25" si="0">I17/G17*100</f>
        <v>516.66666666666674</v>
      </c>
      <c r="K17" s="73">
        <v>0</v>
      </c>
    </row>
    <row r="18" spans="2:11" x14ac:dyDescent="0.25">
      <c r="B18" s="4"/>
      <c r="C18" s="8"/>
      <c r="D18" s="4">
        <v>641</v>
      </c>
      <c r="E18" s="4"/>
      <c r="F18" s="4" t="s">
        <v>67</v>
      </c>
      <c r="G18" s="76">
        <v>0.06</v>
      </c>
      <c r="H18" s="139">
        <v>0</v>
      </c>
      <c r="I18" s="73">
        <v>0.31</v>
      </c>
      <c r="J18" s="73">
        <f t="shared" si="0"/>
        <v>516.66666666666674</v>
      </c>
      <c r="K18" s="73">
        <v>0</v>
      </c>
    </row>
    <row r="19" spans="2:11" x14ac:dyDescent="0.25">
      <c r="B19" s="4"/>
      <c r="C19" s="8"/>
      <c r="D19" s="8"/>
      <c r="E19" s="8">
        <v>6413</v>
      </c>
      <c r="F19" s="8" t="s">
        <v>68</v>
      </c>
      <c r="G19" s="77">
        <v>0.06</v>
      </c>
      <c r="H19" s="72">
        <v>0</v>
      </c>
      <c r="I19" s="75">
        <v>0.31</v>
      </c>
      <c r="J19" s="75">
        <f t="shared" si="0"/>
        <v>516.66666666666674</v>
      </c>
      <c r="K19" s="75">
        <v>0</v>
      </c>
    </row>
    <row r="20" spans="2:11" ht="25.5" x14ac:dyDescent="0.25">
      <c r="B20" s="4"/>
      <c r="C20" s="4">
        <v>65</v>
      </c>
      <c r="D20" s="8"/>
      <c r="E20" s="8"/>
      <c r="F20" s="8" t="s">
        <v>117</v>
      </c>
      <c r="G20" s="73">
        <v>0</v>
      </c>
      <c r="H20" s="68">
        <v>0</v>
      </c>
      <c r="I20" s="73">
        <f>I21</f>
        <v>162875.89000000001</v>
      </c>
      <c r="J20" s="73">
        <v>0</v>
      </c>
      <c r="K20" s="73">
        <v>0</v>
      </c>
    </row>
    <row r="21" spans="2:11" x14ac:dyDescent="0.25">
      <c r="B21" s="4"/>
      <c r="C21" s="4"/>
      <c r="D21" s="4">
        <v>652</v>
      </c>
      <c r="E21" s="4"/>
      <c r="F21" s="4" t="s">
        <v>86</v>
      </c>
      <c r="G21" s="99">
        <v>0</v>
      </c>
      <c r="H21" s="68">
        <v>0</v>
      </c>
      <c r="I21" s="73">
        <v>162875.89000000001</v>
      </c>
      <c r="J21" s="73">
        <v>0</v>
      </c>
      <c r="K21" s="73">
        <v>0</v>
      </c>
    </row>
    <row r="22" spans="2:11" x14ac:dyDescent="0.25">
      <c r="B22" s="4"/>
      <c r="C22" s="4"/>
      <c r="D22" s="8"/>
      <c r="E22" s="8">
        <v>6526</v>
      </c>
      <c r="F22" s="8" t="s">
        <v>87</v>
      </c>
      <c r="G22" s="75">
        <v>0</v>
      </c>
      <c r="H22" s="72">
        <v>0</v>
      </c>
      <c r="I22" s="75">
        <v>162875.89000000001</v>
      </c>
      <c r="J22" s="75">
        <v>0</v>
      </c>
      <c r="K22" s="75">
        <v>0</v>
      </c>
    </row>
    <row r="23" spans="2:11" ht="25.5" x14ac:dyDescent="0.25">
      <c r="B23" s="5"/>
      <c r="C23" s="16">
        <v>67</v>
      </c>
      <c r="D23" s="6"/>
      <c r="E23" s="6"/>
      <c r="F23" s="4" t="s">
        <v>69</v>
      </c>
      <c r="G23" s="73">
        <f>G24</f>
        <v>738252.88</v>
      </c>
      <c r="H23" s="68">
        <f>H24</f>
        <v>1965500</v>
      </c>
      <c r="I23" s="73">
        <v>877786.87</v>
      </c>
      <c r="J23" s="73">
        <f t="shared" si="0"/>
        <v>118.90056832558513</v>
      </c>
      <c r="K23" s="73">
        <f>I23/H23*100</f>
        <v>44.659723734418719</v>
      </c>
    </row>
    <row r="24" spans="2:11" ht="25.5" x14ac:dyDescent="0.25">
      <c r="B24" s="5"/>
      <c r="C24" s="16"/>
      <c r="D24" s="16">
        <v>671</v>
      </c>
      <c r="E24" s="20"/>
      <c r="F24" s="4" t="s">
        <v>70</v>
      </c>
      <c r="G24" s="73">
        <f>G25</f>
        <v>738252.88</v>
      </c>
      <c r="H24" s="68">
        <f>H25+H26</f>
        <v>1965500</v>
      </c>
      <c r="I24" s="73">
        <v>877786.87</v>
      </c>
      <c r="J24" s="73">
        <f t="shared" si="0"/>
        <v>118.90056832558513</v>
      </c>
      <c r="K24" s="73">
        <f>I24/H24*100</f>
        <v>44.659723734418719</v>
      </c>
    </row>
    <row r="25" spans="2:11" ht="25.5" x14ac:dyDescent="0.25">
      <c r="B25" s="5"/>
      <c r="C25" s="5"/>
      <c r="D25" s="6"/>
      <c r="E25" s="5">
        <v>6711</v>
      </c>
      <c r="F25" s="8" t="s">
        <v>71</v>
      </c>
      <c r="G25" s="75">
        <v>738252.88</v>
      </c>
      <c r="H25" s="72">
        <v>1957500</v>
      </c>
      <c r="I25" s="75">
        <v>877786.87</v>
      </c>
      <c r="J25" s="75">
        <f t="shared" si="0"/>
        <v>118.90056832558513</v>
      </c>
      <c r="K25" s="75">
        <f>I25/H25*100</f>
        <v>44.842241123882502</v>
      </c>
    </row>
    <row r="26" spans="2:11" ht="25.5" x14ac:dyDescent="0.25">
      <c r="B26" s="5"/>
      <c r="C26" s="5"/>
      <c r="D26" s="6"/>
      <c r="E26" s="5">
        <v>6712</v>
      </c>
      <c r="F26" s="8" t="s">
        <v>88</v>
      </c>
      <c r="G26" s="75">
        <v>0</v>
      </c>
      <c r="H26" s="72">
        <v>8000</v>
      </c>
      <c r="I26" s="75">
        <v>0</v>
      </c>
      <c r="J26" s="75">
        <v>0</v>
      </c>
      <c r="K26" s="75">
        <v>0</v>
      </c>
    </row>
    <row r="27" spans="2:11" ht="15.75" customHeight="1" x14ac:dyDescent="0.25">
      <c r="B27" s="54"/>
      <c r="C27" s="54"/>
      <c r="D27" s="54"/>
      <c r="E27" s="54"/>
      <c r="F27" s="54"/>
      <c r="G27" s="54"/>
      <c r="H27" s="63"/>
      <c r="I27" s="54"/>
      <c r="J27" s="54"/>
      <c r="K27" s="54"/>
    </row>
    <row r="28" spans="2:11" ht="25.5" x14ac:dyDescent="0.25">
      <c r="B28" s="177" t="s">
        <v>6</v>
      </c>
      <c r="C28" s="208"/>
      <c r="D28" s="208"/>
      <c r="E28" s="208"/>
      <c r="F28" s="178"/>
      <c r="G28" s="23" t="s">
        <v>128</v>
      </c>
      <c r="H28" s="96" t="s">
        <v>120</v>
      </c>
      <c r="I28" s="23" t="s">
        <v>121</v>
      </c>
      <c r="J28" s="23" t="s">
        <v>13</v>
      </c>
      <c r="K28" s="23" t="s">
        <v>13</v>
      </c>
    </row>
    <row r="29" spans="2:11" ht="12.75" customHeight="1" x14ac:dyDescent="0.25">
      <c r="B29" s="177">
        <v>1</v>
      </c>
      <c r="C29" s="208"/>
      <c r="D29" s="208"/>
      <c r="E29" s="208"/>
      <c r="F29" s="178"/>
      <c r="G29" s="23">
        <v>2</v>
      </c>
      <c r="H29" s="97">
        <v>3</v>
      </c>
      <c r="I29" s="23">
        <v>4</v>
      </c>
      <c r="J29" s="23" t="s">
        <v>65</v>
      </c>
      <c r="K29" s="23" t="s">
        <v>66</v>
      </c>
    </row>
    <row r="30" spans="2:11" x14ac:dyDescent="0.25">
      <c r="B30" s="4"/>
      <c r="C30" s="4"/>
      <c r="D30" s="4"/>
      <c r="E30" s="4"/>
      <c r="F30" s="4" t="s">
        <v>7</v>
      </c>
      <c r="G30" s="73">
        <f>G31</f>
        <v>871278.27</v>
      </c>
      <c r="H30" s="68">
        <v>1793500</v>
      </c>
      <c r="I30" s="73">
        <v>931818.27</v>
      </c>
      <c r="J30" s="73">
        <f t="shared" ref="J30:J40" si="1">I30/G30*100</f>
        <v>106.94841155627581</v>
      </c>
      <c r="K30" s="48">
        <f>I30/H30*100</f>
        <v>51.95529802063006</v>
      </c>
    </row>
    <row r="31" spans="2:11" x14ac:dyDescent="0.25">
      <c r="B31" s="4">
        <v>3</v>
      </c>
      <c r="C31" s="4"/>
      <c r="D31" s="4"/>
      <c r="E31" s="4"/>
      <c r="F31" s="4" t="s">
        <v>3</v>
      </c>
      <c r="G31" s="73">
        <v>871278.27</v>
      </c>
      <c r="H31" s="68">
        <v>1785500</v>
      </c>
      <c r="I31" s="73">
        <v>931818.27</v>
      </c>
      <c r="J31" s="73">
        <f t="shared" si="1"/>
        <v>106.94841155627581</v>
      </c>
      <c r="K31" s="48">
        <f>I31/H31*100</f>
        <v>52.18808569028284</v>
      </c>
    </row>
    <row r="32" spans="2:11" x14ac:dyDescent="0.25">
      <c r="B32" s="4"/>
      <c r="C32" s="4">
        <v>31</v>
      </c>
      <c r="D32" s="4"/>
      <c r="E32" s="4"/>
      <c r="F32" s="4" t="s">
        <v>4</v>
      </c>
      <c r="G32" s="73">
        <f>G33+G35+G37</f>
        <v>757212.91999999993</v>
      </c>
      <c r="H32" s="72">
        <v>1482500</v>
      </c>
      <c r="I32" s="73">
        <v>763854.44</v>
      </c>
      <c r="J32" s="73">
        <f t="shared" si="1"/>
        <v>100.87710072353229</v>
      </c>
      <c r="K32" s="48">
        <f>I32/H32*100</f>
        <v>51.52475143338954</v>
      </c>
    </row>
    <row r="33" spans="2:11" x14ac:dyDescent="0.25">
      <c r="B33" s="16"/>
      <c r="C33" s="16"/>
      <c r="D33" s="16">
        <v>311</v>
      </c>
      <c r="E33" s="16"/>
      <c r="F33" s="16" t="s">
        <v>17</v>
      </c>
      <c r="G33" s="73">
        <v>612777.63</v>
      </c>
      <c r="H33" s="68">
        <f>H34</f>
        <v>1224000</v>
      </c>
      <c r="I33" s="73">
        <v>619754.5</v>
      </c>
      <c r="J33" s="73">
        <f t="shared" si="1"/>
        <v>101.13856473513891</v>
      </c>
      <c r="K33" s="48">
        <f>I33/H33*100</f>
        <v>50.63353758169935</v>
      </c>
    </row>
    <row r="34" spans="2:11" x14ac:dyDescent="0.25">
      <c r="B34" s="5"/>
      <c r="C34" s="5"/>
      <c r="D34" s="5"/>
      <c r="E34" s="5">
        <v>3111</v>
      </c>
      <c r="F34" s="5" t="s">
        <v>18</v>
      </c>
      <c r="G34" s="75">
        <v>612777.63</v>
      </c>
      <c r="H34" s="72">
        <v>1224000</v>
      </c>
      <c r="I34" s="75">
        <v>619754.5</v>
      </c>
      <c r="J34" s="75">
        <f t="shared" si="1"/>
        <v>101.13856473513891</v>
      </c>
      <c r="K34" s="49">
        <f>I34/H34*100</f>
        <v>50.63353758169935</v>
      </c>
    </row>
    <row r="35" spans="2:11" x14ac:dyDescent="0.25">
      <c r="B35" s="16"/>
      <c r="C35" s="16"/>
      <c r="D35" s="16">
        <v>312</v>
      </c>
      <c r="E35" s="16"/>
      <c r="F35" s="16" t="s">
        <v>93</v>
      </c>
      <c r="G35" s="73">
        <f>G36</f>
        <v>43327.08</v>
      </c>
      <c r="H35" s="68">
        <f>H36</f>
        <v>56500</v>
      </c>
      <c r="I35" s="73">
        <v>41865.51</v>
      </c>
      <c r="J35" s="73">
        <f t="shared" si="1"/>
        <v>96.626659354842275</v>
      </c>
      <c r="K35" s="48">
        <f>I35/H35*100</f>
        <v>74.098247787610632</v>
      </c>
    </row>
    <row r="36" spans="2:11" x14ac:dyDescent="0.25">
      <c r="B36" s="5"/>
      <c r="C36" s="5"/>
      <c r="D36" s="5"/>
      <c r="E36" s="5">
        <v>3121</v>
      </c>
      <c r="F36" s="5" t="s">
        <v>93</v>
      </c>
      <c r="G36" s="75">
        <v>43327.08</v>
      </c>
      <c r="H36" s="72">
        <v>56500</v>
      </c>
      <c r="I36" s="75">
        <v>41865.51</v>
      </c>
      <c r="J36" s="75">
        <f t="shared" si="1"/>
        <v>96.626659354842275</v>
      </c>
      <c r="K36" s="49">
        <f>I36/H36*100</f>
        <v>74.098247787610632</v>
      </c>
    </row>
    <row r="37" spans="2:11" x14ac:dyDescent="0.25">
      <c r="B37" s="5"/>
      <c r="C37" s="5"/>
      <c r="D37" s="16">
        <v>313</v>
      </c>
      <c r="E37" s="16"/>
      <c r="F37" s="16" t="s">
        <v>72</v>
      </c>
      <c r="G37" s="73">
        <f>G38</f>
        <v>101108.21</v>
      </c>
      <c r="H37" s="68">
        <f>H38</f>
        <v>202000</v>
      </c>
      <c r="I37" s="73">
        <v>102234.43</v>
      </c>
      <c r="J37" s="73">
        <f t="shared" si="1"/>
        <v>101.11387591571446</v>
      </c>
      <c r="K37" s="48">
        <f>I37/H37*100</f>
        <v>50.611103960396029</v>
      </c>
    </row>
    <row r="38" spans="2:11" x14ac:dyDescent="0.25">
      <c r="B38" s="5"/>
      <c r="C38" s="5"/>
      <c r="D38" s="5"/>
      <c r="E38" s="5">
        <v>3132</v>
      </c>
      <c r="F38" s="5" t="s">
        <v>53</v>
      </c>
      <c r="G38" s="75">
        <v>101108.21</v>
      </c>
      <c r="H38" s="72">
        <v>202000</v>
      </c>
      <c r="I38" s="75">
        <v>102234.43</v>
      </c>
      <c r="J38" s="75">
        <f t="shared" si="1"/>
        <v>101.11387591571446</v>
      </c>
      <c r="K38" s="49">
        <f>I38/H38*100</f>
        <v>50.611103960396029</v>
      </c>
    </row>
    <row r="39" spans="2:11" x14ac:dyDescent="0.25">
      <c r="B39" s="5"/>
      <c r="C39" s="16">
        <v>32</v>
      </c>
      <c r="D39" s="20"/>
      <c r="E39" s="16"/>
      <c r="F39" s="16" t="s">
        <v>11</v>
      </c>
      <c r="G39" s="73">
        <f>G40+G45+G52+G62</f>
        <v>113571.41</v>
      </c>
      <c r="H39" s="68">
        <f>H40+H45+H52+H62</f>
        <v>301000</v>
      </c>
      <c r="I39" s="73">
        <v>141037.88</v>
      </c>
      <c r="J39" s="73">
        <f t="shared" si="1"/>
        <v>124.18431716221538</v>
      </c>
      <c r="K39" s="48">
        <f>I39/H39*100</f>
        <v>46.856438538205978</v>
      </c>
    </row>
    <row r="40" spans="2:11" x14ac:dyDescent="0.25">
      <c r="B40" s="16"/>
      <c r="C40" s="16"/>
      <c r="D40" s="16">
        <v>321</v>
      </c>
      <c r="E40" s="16"/>
      <c r="F40" s="16" t="s">
        <v>19</v>
      </c>
      <c r="G40" s="73">
        <f>G41+G42+G43+G44</f>
        <v>31368.19</v>
      </c>
      <c r="H40" s="68">
        <f>H41+H42+H43</f>
        <v>69500</v>
      </c>
      <c r="I40" s="73">
        <f>I41+I42+I43+I44</f>
        <v>31946.47</v>
      </c>
      <c r="J40" s="73">
        <f t="shared" si="1"/>
        <v>101.84352364608861</v>
      </c>
      <c r="K40" s="48">
        <f>I40/H40*100</f>
        <v>45.966143884892084</v>
      </c>
    </row>
    <row r="41" spans="2:11" x14ac:dyDescent="0.25">
      <c r="B41" s="5"/>
      <c r="C41" s="16"/>
      <c r="D41" s="5"/>
      <c r="E41" s="5">
        <v>3211</v>
      </c>
      <c r="F41" s="19" t="s">
        <v>20</v>
      </c>
      <c r="G41" s="75">
        <v>245.2</v>
      </c>
      <c r="H41" s="72">
        <v>1500</v>
      </c>
      <c r="I41" s="75">
        <v>331</v>
      </c>
      <c r="J41" s="75">
        <f>I42/G42*100</f>
        <v>102.73876090814218</v>
      </c>
      <c r="K41" s="49">
        <f>I41/H41*100</f>
        <v>22.066666666666666</v>
      </c>
    </row>
    <row r="42" spans="2:11" x14ac:dyDescent="0.25">
      <c r="B42" s="5"/>
      <c r="C42" s="16"/>
      <c r="D42" s="6"/>
      <c r="E42" s="5">
        <v>3212</v>
      </c>
      <c r="F42" s="5" t="s">
        <v>54</v>
      </c>
      <c r="G42" s="75">
        <v>29551.32</v>
      </c>
      <c r="H42" s="72">
        <v>66000</v>
      </c>
      <c r="I42" s="75">
        <v>30360.66</v>
      </c>
      <c r="J42" s="75">
        <f t="shared" ref="J42:J47" si="2">I42/G42*100</f>
        <v>102.73876090814218</v>
      </c>
      <c r="K42" s="49">
        <f>I42/H42*100</f>
        <v>46.000999999999998</v>
      </c>
    </row>
    <row r="43" spans="2:11" x14ac:dyDescent="0.25">
      <c r="B43" s="5"/>
      <c r="C43" s="16"/>
      <c r="D43" s="6"/>
      <c r="E43" s="5">
        <v>3213</v>
      </c>
      <c r="F43" s="5" t="s">
        <v>73</v>
      </c>
      <c r="G43" s="75">
        <v>330.87</v>
      </c>
      <c r="H43" s="72">
        <v>2000</v>
      </c>
      <c r="I43" s="75">
        <v>286.91000000000003</v>
      </c>
      <c r="J43" s="75">
        <f t="shared" si="2"/>
        <v>86.713815093541285</v>
      </c>
      <c r="K43" s="49">
        <f>I43/H43*100</f>
        <v>14.345499999999999</v>
      </c>
    </row>
    <row r="44" spans="2:11" x14ac:dyDescent="0.25">
      <c r="B44" s="5"/>
      <c r="C44" s="16"/>
      <c r="D44" s="6"/>
      <c r="E44" s="5">
        <v>3214</v>
      </c>
      <c r="F44" s="5" t="s">
        <v>100</v>
      </c>
      <c r="G44" s="75">
        <v>1240.8</v>
      </c>
      <c r="H44" s="72">
        <v>0</v>
      </c>
      <c r="I44" s="75">
        <v>967.9</v>
      </c>
      <c r="J44" s="75">
        <f t="shared" si="2"/>
        <v>78.006125080593165</v>
      </c>
      <c r="K44" s="49">
        <v>0</v>
      </c>
    </row>
    <row r="45" spans="2:11" x14ac:dyDescent="0.25">
      <c r="B45" s="16"/>
      <c r="C45" s="16"/>
      <c r="D45" s="16">
        <v>322</v>
      </c>
      <c r="E45" s="16"/>
      <c r="F45" s="16" t="s">
        <v>74</v>
      </c>
      <c r="G45" s="73">
        <f>G46+G47+G48+G49+G50+G51</f>
        <v>58702.03</v>
      </c>
      <c r="H45" s="68">
        <f>H46+H47+H48+H49+H50+H51</f>
        <v>167500</v>
      </c>
      <c r="I45" s="73">
        <f>I46+I47+I48+I49+I50+I51</f>
        <v>75160.17</v>
      </c>
      <c r="J45" s="73">
        <f t="shared" si="2"/>
        <v>128.03674762184545</v>
      </c>
      <c r="K45" s="48">
        <f>I45/H45*100</f>
        <v>44.871743283582092</v>
      </c>
    </row>
    <row r="46" spans="2:11" x14ac:dyDescent="0.25">
      <c r="B46" s="5"/>
      <c r="C46" s="16"/>
      <c r="D46" s="5"/>
      <c r="E46" s="5">
        <v>3221</v>
      </c>
      <c r="F46" s="5" t="s">
        <v>55</v>
      </c>
      <c r="G46" s="75">
        <v>9369.9699999999993</v>
      </c>
      <c r="H46" s="72">
        <v>50500</v>
      </c>
      <c r="I46" s="75">
        <v>9355.02</v>
      </c>
      <c r="J46" s="75">
        <f t="shared" si="2"/>
        <v>99.840447728221122</v>
      </c>
      <c r="K46" s="49">
        <f>I46/H46*100</f>
        <v>18.524792079207923</v>
      </c>
    </row>
    <row r="47" spans="2:11" x14ac:dyDescent="0.25">
      <c r="B47" s="5"/>
      <c r="C47" s="16"/>
      <c r="D47" s="5"/>
      <c r="E47" s="5">
        <v>3222</v>
      </c>
      <c r="F47" s="5" t="s">
        <v>56</v>
      </c>
      <c r="G47" s="75">
        <v>36917.07</v>
      </c>
      <c r="H47" s="72">
        <v>83000</v>
      </c>
      <c r="I47" s="75">
        <v>47090.35</v>
      </c>
      <c r="J47" s="75">
        <f t="shared" si="2"/>
        <v>127.55711653172908</v>
      </c>
      <c r="K47" s="49">
        <f>I47/H47*100</f>
        <v>56.735361445783127</v>
      </c>
    </row>
    <row r="48" spans="2:11" x14ac:dyDescent="0.25">
      <c r="B48" s="5"/>
      <c r="C48" s="16"/>
      <c r="D48" s="5"/>
      <c r="E48" s="5">
        <v>3223</v>
      </c>
      <c r="F48" s="5" t="s">
        <v>75</v>
      </c>
      <c r="G48" s="75">
        <v>9133.06</v>
      </c>
      <c r="H48" s="72">
        <v>20000</v>
      </c>
      <c r="I48" s="75">
        <v>12896.33</v>
      </c>
      <c r="J48" s="75">
        <f>I49/G49*100</f>
        <v>237.6230077783506</v>
      </c>
      <c r="K48" s="49">
        <f>I48/H48*100</f>
        <v>64.481650000000002</v>
      </c>
    </row>
    <row r="49" spans="2:11" x14ac:dyDescent="0.25">
      <c r="B49" s="5"/>
      <c r="C49" s="16"/>
      <c r="D49" s="5"/>
      <c r="E49" s="5">
        <v>3224</v>
      </c>
      <c r="F49" s="5" t="s">
        <v>89</v>
      </c>
      <c r="G49" s="75">
        <v>446.11</v>
      </c>
      <c r="H49" s="72">
        <v>2000</v>
      </c>
      <c r="I49" s="75">
        <v>1060.06</v>
      </c>
      <c r="J49" s="75">
        <f>I49/G49*100</f>
        <v>237.6230077783506</v>
      </c>
      <c r="K49" s="49">
        <f>I49/H49*100</f>
        <v>53.003</v>
      </c>
    </row>
    <row r="50" spans="2:11" x14ac:dyDescent="0.25">
      <c r="B50" s="5"/>
      <c r="C50" s="16"/>
      <c r="D50" s="5"/>
      <c r="E50" s="5">
        <v>3225</v>
      </c>
      <c r="F50" s="5" t="s">
        <v>76</v>
      </c>
      <c r="G50" s="75">
        <v>909.72</v>
      </c>
      <c r="H50" s="72">
        <v>8000</v>
      </c>
      <c r="I50" s="75">
        <v>4758.41</v>
      </c>
      <c r="J50" s="75">
        <f>I50/G50*100</f>
        <v>523.0631403069076</v>
      </c>
      <c r="K50" s="49">
        <f>I50/H50*100</f>
        <v>59.480124999999994</v>
      </c>
    </row>
    <row r="51" spans="2:11" x14ac:dyDescent="0.25">
      <c r="B51" s="5"/>
      <c r="C51" s="16"/>
      <c r="D51" s="5"/>
      <c r="E51" s="5">
        <v>3227</v>
      </c>
      <c r="F51" s="5" t="s">
        <v>94</v>
      </c>
      <c r="G51" s="75">
        <v>1926.1</v>
      </c>
      <c r="H51" s="72">
        <v>4000</v>
      </c>
      <c r="I51" s="75">
        <v>0</v>
      </c>
      <c r="J51" s="75">
        <v>0</v>
      </c>
      <c r="K51" s="49">
        <v>0</v>
      </c>
    </row>
    <row r="52" spans="2:11" x14ac:dyDescent="0.25">
      <c r="B52" s="16"/>
      <c r="C52" s="16"/>
      <c r="D52" s="16">
        <v>323</v>
      </c>
      <c r="E52" s="16"/>
      <c r="F52" s="16" t="s">
        <v>77</v>
      </c>
      <c r="G52" s="73">
        <f>G53+G54+G55+G56+G57+G58+G59+G60+G61</f>
        <v>20863.580000000002</v>
      </c>
      <c r="H52" s="68">
        <f>H53+H54+H55+H56+H57+H58+H59+H61</f>
        <v>58500</v>
      </c>
      <c r="I52" s="73">
        <f>I53+I54+I55+I56+I57+I58+I59+I60+I61</f>
        <v>24970.809999999998</v>
      </c>
      <c r="J52" s="73">
        <f t="shared" ref="J52:J62" si="3">I52/G52*100</f>
        <v>119.6861228993298</v>
      </c>
      <c r="K52" s="48">
        <f>I52/H52*100</f>
        <v>42.685145299145297</v>
      </c>
    </row>
    <row r="53" spans="2:11" x14ac:dyDescent="0.25">
      <c r="B53" s="5"/>
      <c r="C53" s="16"/>
      <c r="D53" s="5"/>
      <c r="E53" s="5">
        <v>3231</v>
      </c>
      <c r="F53" s="5" t="s">
        <v>78</v>
      </c>
      <c r="G53" s="75">
        <v>2609.17</v>
      </c>
      <c r="H53" s="72">
        <v>8000</v>
      </c>
      <c r="I53" s="75">
        <v>2506.17</v>
      </c>
      <c r="J53" s="75">
        <f t="shared" si="3"/>
        <v>96.052384474756337</v>
      </c>
      <c r="K53" s="49">
        <f>I53/H53*100</f>
        <v>31.327124999999999</v>
      </c>
    </row>
    <row r="54" spans="2:11" x14ac:dyDescent="0.25">
      <c r="B54" s="5"/>
      <c r="C54" s="16"/>
      <c r="D54" s="5"/>
      <c r="E54" s="5">
        <v>3232</v>
      </c>
      <c r="F54" s="5" t="s">
        <v>91</v>
      </c>
      <c r="G54" s="75">
        <v>1732.66</v>
      </c>
      <c r="H54" s="72">
        <v>7000</v>
      </c>
      <c r="I54" s="75">
        <v>4535.8999999999996</v>
      </c>
      <c r="J54" s="75">
        <f t="shared" si="3"/>
        <v>261.78823312132789</v>
      </c>
      <c r="K54" s="49">
        <f>I54/H54*100</f>
        <v>64.798571428571421</v>
      </c>
    </row>
    <row r="55" spans="2:11" x14ac:dyDescent="0.25">
      <c r="B55" s="5"/>
      <c r="C55" s="16"/>
      <c r="D55" s="5"/>
      <c r="E55" s="5">
        <v>3233</v>
      </c>
      <c r="F55" s="5" t="s">
        <v>58</v>
      </c>
      <c r="G55" s="75">
        <v>1439.88</v>
      </c>
      <c r="H55" s="72">
        <v>3000</v>
      </c>
      <c r="I55" s="75">
        <v>582.38</v>
      </c>
      <c r="J55" s="75">
        <f t="shared" si="3"/>
        <v>40.446426091063145</v>
      </c>
      <c r="K55" s="49">
        <f>I55/H55*100</f>
        <v>19.412666666666667</v>
      </c>
    </row>
    <row r="56" spans="2:11" x14ac:dyDescent="0.25">
      <c r="B56" s="5"/>
      <c r="C56" s="16"/>
      <c r="D56" s="5"/>
      <c r="E56" s="5">
        <v>3234</v>
      </c>
      <c r="F56" s="5" t="s">
        <v>101</v>
      </c>
      <c r="G56" s="75">
        <v>3986.99</v>
      </c>
      <c r="H56" s="72">
        <v>10000</v>
      </c>
      <c r="I56" s="75">
        <v>4116.3999999999996</v>
      </c>
      <c r="J56" s="75">
        <f t="shared" si="3"/>
        <v>103.24580698722595</v>
      </c>
      <c r="K56" s="49">
        <f>I56/H56*100</f>
        <v>41.163999999999994</v>
      </c>
    </row>
    <row r="57" spans="2:11" x14ac:dyDescent="0.25">
      <c r="B57" s="5"/>
      <c r="C57" s="16"/>
      <c r="D57" s="5"/>
      <c r="E57" s="5">
        <v>3235</v>
      </c>
      <c r="F57" s="5" t="s">
        <v>59</v>
      </c>
      <c r="G57" s="75">
        <v>487.63</v>
      </c>
      <c r="H57" s="72">
        <v>1500</v>
      </c>
      <c r="I57" s="75">
        <v>563.75</v>
      </c>
      <c r="J57" s="75">
        <f t="shared" si="3"/>
        <v>115.61019625535755</v>
      </c>
      <c r="K57" s="49">
        <f>I57/H57*100</f>
        <v>37.583333333333336</v>
      </c>
    </row>
    <row r="58" spans="2:11" x14ac:dyDescent="0.25">
      <c r="B58" s="5"/>
      <c r="C58" s="16"/>
      <c r="D58" s="5"/>
      <c r="E58" s="5">
        <v>3236</v>
      </c>
      <c r="F58" s="5" t="s">
        <v>92</v>
      </c>
      <c r="G58" s="75">
        <v>885.85</v>
      </c>
      <c r="H58" s="72">
        <v>6000</v>
      </c>
      <c r="I58" s="75">
        <v>3469.1</v>
      </c>
      <c r="J58" s="75">
        <f t="shared" si="3"/>
        <v>391.61257549246488</v>
      </c>
      <c r="K58" s="49">
        <f>I58/H58*100</f>
        <v>57.818333333333328</v>
      </c>
    </row>
    <row r="59" spans="2:11" x14ac:dyDescent="0.25">
      <c r="B59" s="5"/>
      <c r="C59" s="16"/>
      <c r="D59" s="5"/>
      <c r="E59" s="5">
        <v>3237</v>
      </c>
      <c r="F59" s="5" t="s">
        <v>60</v>
      </c>
      <c r="G59" s="75">
        <v>1632.9</v>
      </c>
      <c r="H59" s="72">
        <v>5000</v>
      </c>
      <c r="I59" s="75">
        <v>995.4</v>
      </c>
      <c r="J59" s="75">
        <f t="shared" si="3"/>
        <v>60.959029946720555</v>
      </c>
      <c r="K59" s="49">
        <f>I59/H59*100</f>
        <v>19.908000000000001</v>
      </c>
    </row>
    <row r="60" spans="2:11" x14ac:dyDescent="0.25">
      <c r="B60" s="5"/>
      <c r="C60" s="16"/>
      <c r="D60" s="5"/>
      <c r="E60" s="5">
        <v>3238</v>
      </c>
      <c r="F60" s="5" t="s">
        <v>79</v>
      </c>
      <c r="G60" s="75">
        <v>153.11000000000001</v>
      </c>
      <c r="H60" s="72">
        <v>0</v>
      </c>
      <c r="I60" s="75">
        <v>1433.71</v>
      </c>
      <c r="J60" s="75">
        <f t="shared" si="3"/>
        <v>936.39213637254261</v>
      </c>
      <c r="K60" s="49">
        <v>0</v>
      </c>
    </row>
    <row r="61" spans="2:11" x14ac:dyDescent="0.25">
      <c r="B61" s="5"/>
      <c r="C61" s="16"/>
      <c r="D61" s="5"/>
      <c r="E61" s="5">
        <v>3239</v>
      </c>
      <c r="F61" s="5" t="s">
        <v>90</v>
      </c>
      <c r="G61" s="75">
        <v>7935.39</v>
      </c>
      <c r="H61" s="72">
        <v>18000</v>
      </c>
      <c r="I61" s="75">
        <v>6768</v>
      </c>
      <c r="J61" s="75">
        <f t="shared" si="3"/>
        <v>85.288813782309376</v>
      </c>
      <c r="K61" s="49">
        <f>I61/H61*100</f>
        <v>37.6</v>
      </c>
    </row>
    <row r="62" spans="2:11" x14ac:dyDescent="0.25">
      <c r="B62" s="5"/>
      <c r="C62" s="16"/>
      <c r="D62" s="16">
        <v>329</v>
      </c>
      <c r="E62" s="16"/>
      <c r="F62" s="16" t="s">
        <v>80</v>
      </c>
      <c r="G62" s="73">
        <f>G63+G65+G67</f>
        <v>2637.61</v>
      </c>
      <c r="H62" s="68">
        <f>H63+H64+H65+H66+H67</f>
        <v>5500</v>
      </c>
      <c r="I62" s="73">
        <f>I63+I64+I65+I66+I67</f>
        <v>8960.4299999999985</v>
      </c>
      <c r="J62" s="73">
        <f t="shared" si="3"/>
        <v>339.7177748037048</v>
      </c>
      <c r="K62" s="48">
        <f>I62/H62*100</f>
        <v>162.91690909090906</v>
      </c>
    </row>
    <row r="63" spans="2:11" x14ac:dyDescent="0.25">
      <c r="B63" s="5"/>
      <c r="C63" s="16"/>
      <c r="D63" s="16"/>
      <c r="E63" s="5">
        <v>3293</v>
      </c>
      <c r="F63" s="5" t="s">
        <v>81</v>
      </c>
      <c r="G63" s="75">
        <v>0</v>
      </c>
      <c r="H63" s="72">
        <v>500</v>
      </c>
      <c r="I63" s="75">
        <v>0</v>
      </c>
      <c r="J63" s="75">
        <v>0</v>
      </c>
      <c r="K63" s="49">
        <f>I63/H63*100</f>
        <v>0</v>
      </c>
    </row>
    <row r="64" spans="2:11" x14ac:dyDescent="0.25">
      <c r="B64" s="5"/>
      <c r="C64" s="16"/>
      <c r="D64" s="16"/>
      <c r="E64" s="5">
        <v>3294</v>
      </c>
      <c r="F64" s="5" t="s">
        <v>140</v>
      </c>
      <c r="G64" s="75">
        <v>0</v>
      </c>
      <c r="H64" s="72">
        <v>0</v>
      </c>
      <c r="I64" s="75">
        <v>60</v>
      </c>
      <c r="J64" s="75">
        <v>0</v>
      </c>
      <c r="K64" s="49">
        <v>0</v>
      </c>
    </row>
    <row r="65" spans="2:11" x14ac:dyDescent="0.25">
      <c r="B65" s="5"/>
      <c r="C65" s="16"/>
      <c r="D65" s="16"/>
      <c r="E65" s="5">
        <v>3295</v>
      </c>
      <c r="F65" s="5" t="s">
        <v>102</v>
      </c>
      <c r="G65" s="75">
        <v>2556.3200000000002</v>
      </c>
      <c r="H65" s="72">
        <v>4000</v>
      </c>
      <c r="I65" s="75">
        <v>1428</v>
      </c>
      <c r="J65" s="75">
        <f>I65/G65*100</f>
        <v>55.861550979533071</v>
      </c>
      <c r="K65" s="49">
        <f>I65/H65*100</f>
        <v>35.699999999999996</v>
      </c>
    </row>
    <row r="66" spans="2:11" x14ac:dyDescent="0.25">
      <c r="B66" s="5"/>
      <c r="C66" s="16"/>
      <c r="D66" s="16"/>
      <c r="E66" s="5">
        <v>3296</v>
      </c>
      <c r="F66" s="5" t="s">
        <v>139</v>
      </c>
      <c r="G66" s="75">
        <v>0</v>
      </c>
      <c r="H66" s="72">
        <v>0</v>
      </c>
      <c r="I66" s="75">
        <v>7343.03</v>
      </c>
      <c r="J66" s="75">
        <v>0</v>
      </c>
      <c r="K66" s="49">
        <v>0</v>
      </c>
    </row>
    <row r="67" spans="2:11" x14ac:dyDescent="0.25">
      <c r="B67" s="5"/>
      <c r="C67" s="16"/>
      <c r="D67" s="16"/>
      <c r="E67" s="5">
        <v>3299</v>
      </c>
      <c r="F67" s="5" t="s">
        <v>95</v>
      </c>
      <c r="G67" s="75">
        <v>81.290000000000006</v>
      </c>
      <c r="H67" s="72">
        <v>1000</v>
      </c>
      <c r="I67" s="75">
        <v>129.4</v>
      </c>
      <c r="J67" s="75">
        <f>I67/G67*100</f>
        <v>159.18317136179112</v>
      </c>
      <c r="K67" s="49">
        <f>I67/H67*100</f>
        <v>12.940000000000001</v>
      </c>
    </row>
    <row r="68" spans="2:11" x14ac:dyDescent="0.25">
      <c r="B68" s="16"/>
      <c r="C68" s="16">
        <v>34</v>
      </c>
      <c r="D68" s="20"/>
      <c r="E68" s="16"/>
      <c r="F68" s="16" t="s">
        <v>62</v>
      </c>
      <c r="G68" s="73">
        <f>G69</f>
        <v>493.94</v>
      </c>
      <c r="H68" s="68">
        <v>2000</v>
      </c>
      <c r="I68" s="73">
        <f>I69</f>
        <v>26925.949999999997</v>
      </c>
      <c r="J68" s="73">
        <f>I68/G68*100</f>
        <v>5451.2592622585735</v>
      </c>
      <c r="K68" s="48">
        <f>I68/H68*100</f>
        <v>1346.2974999999999</v>
      </c>
    </row>
    <row r="69" spans="2:11" x14ac:dyDescent="0.25">
      <c r="B69" s="16"/>
      <c r="C69" s="16"/>
      <c r="D69" s="16">
        <v>343</v>
      </c>
      <c r="E69" s="16"/>
      <c r="F69" s="50" t="s">
        <v>103</v>
      </c>
      <c r="G69" s="73">
        <f>G70+G72</f>
        <v>493.94</v>
      </c>
      <c r="H69" s="72">
        <v>2000</v>
      </c>
      <c r="I69" s="73">
        <f>I70+I71+I72</f>
        <v>26925.949999999997</v>
      </c>
      <c r="J69" s="73">
        <f>I69/G69*100</f>
        <v>5451.2592622585735</v>
      </c>
      <c r="K69" s="48">
        <f>I69/H69*100</f>
        <v>1346.2974999999999</v>
      </c>
    </row>
    <row r="70" spans="2:11" x14ac:dyDescent="0.25">
      <c r="B70" s="5"/>
      <c r="C70" s="5"/>
      <c r="D70" s="5"/>
      <c r="E70" s="5">
        <v>3431</v>
      </c>
      <c r="F70" s="19" t="s">
        <v>82</v>
      </c>
      <c r="G70" s="75">
        <v>437.13</v>
      </c>
      <c r="H70" s="72">
        <v>0</v>
      </c>
      <c r="I70" s="75">
        <v>859.93</v>
      </c>
      <c r="J70" s="75">
        <v>0</v>
      </c>
      <c r="K70" s="49">
        <v>0</v>
      </c>
    </row>
    <row r="71" spans="2:11" ht="25.5" x14ac:dyDescent="0.25">
      <c r="B71" s="5"/>
      <c r="C71" s="5"/>
      <c r="D71" s="5"/>
      <c r="E71" s="5">
        <v>3432</v>
      </c>
      <c r="F71" s="19" t="s">
        <v>141</v>
      </c>
      <c r="G71" s="75">
        <v>0</v>
      </c>
      <c r="H71" s="72">
        <v>0</v>
      </c>
      <c r="I71" s="75">
        <v>0.15</v>
      </c>
      <c r="J71" s="75">
        <v>0</v>
      </c>
      <c r="K71" s="49">
        <v>0</v>
      </c>
    </row>
    <row r="72" spans="2:11" x14ac:dyDescent="0.25">
      <c r="B72" s="5"/>
      <c r="C72" s="5"/>
      <c r="D72" s="5"/>
      <c r="E72" s="5">
        <v>3433</v>
      </c>
      <c r="F72" s="19" t="s">
        <v>85</v>
      </c>
      <c r="G72" s="75">
        <v>56.81</v>
      </c>
      <c r="H72" s="72">
        <v>0</v>
      </c>
      <c r="I72" s="75">
        <v>26065.87</v>
      </c>
      <c r="J72" s="75">
        <f>I72/G72*100</f>
        <v>45882.53828551311</v>
      </c>
      <c r="K72" s="49">
        <v>0</v>
      </c>
    </row>
    <row r="73" spans="2:11" x14ac:dyDescent="0.25">
      <c r="B73" s="7">
        <v>4</v>
      </c>
      <c r="C73" s="7"/>
      <c r="D73" s="7"/>
      <c r="E73" s="7"/>
      <c r="F73" s="14" t="s">
        <v>5</v>
      </c>
      <c r="G73" s="73">
        <v>0</v>
      </c>
      <c r="H73" s="68">
        <v>8000</v>
      </c>
      <c r="I73" s="73">
        <v>0</v>
      </c>
      <c r="J73" s="73">
        <v>0</v>
      </c>
      <c r="K73" s="48">
        <v>0</v>
      </c>
    </row>
    <row r="74" spans="2:11" ht="25.5" x14ac:dyDescent="0.25">
      <c r="B74" s="7"/>
      <c r="C74" s="7">
        <v>42</v>
      </c>
      <c r="D74" s="7"/>
      <c r="E74" s="7"/>
      <c r="F74" s="14" t="s">
        <v>64</v>
      </c>
      <c r="G74" s="73">
        <v>0</v>
      </c>
      <c r="H74" s="72">
        <v>8000</v>
      </c>
      <c r="I74" s="73">
        <v>0</v>
      </c>
      <c r="J74" s="73">
        <v>0</v>
      </c>
      <c r="K74" s="48">
        <v>0</v>
      </c>
    </row>
    <row r="75" spans="2:11" x14ac:dyDescent="0.25">
      <c r="B75" s="7"/>
      <c r="C75" s="7"/>
      <c r="D75" s="7">
        <v>422</v>
      </c>
      <c r="E75" s="7"/>
      <c r="F75" s="14" t="s">
        <v>83</v>
      </c>
      <c r="G75" s="73">
        <v>0</v>
      </c>
      <c r="H75" s="68">
        <v>0</v>
      </c>
      <c r="I75" s="73">
        <v>0</v>
      </c>
      <c r="J75" s="73">
        <v>0</v>
      </c>
      <c r="K75" s="48">
        <v>0</v>
      </c>
    </row>
    <row r="76" spans="2:11" x14ac:dyDescent="0.25">
      <c r="B76" s="9"/>
      <c r="C76" s="9"/>
      <c r="D76" s="9"/>
      <c r="E76" s="9">
        <v>4221</v>
      </c>
      <c r="F76" s="15" t="s">
        <v>84</v>
      </c>
      <c r="G76" s="75">
        <v>0</v>
      </c>
      <c r="H76" s="72">
        <v>0</v>
      </c>
      <c r="I76" s="75">
        <v>0</v>
      </c>
      <c r="J76" s="75">
        <v>0</v>
      </c>
      <c r="K76" s="49">
        <v>0</v>
      </c>
    </row>
    <row r="77" spans="2:11" x14ac:dyDescent="0.25">
      <c r="B77" s="9"/>
      <c r="C77" s="9"/>
      <c r="D77" s="9"/>
      <c r="E77" s="9">
        <v>4223</v>
      </c>
      <c r="F77" s="15" t="s">
        <v>110</v>
      </c>
      <c r="G77" s="75">
        <v>0</v>
      </c>
      <c r="H77" s="72">
        <v>0</v>
      </c>
      <c r="I77" s="75">
        <v>0</v>
      </c>
      <c r="J77" s="75">
        <v>0</v>
      </c>
      <c r="K77" s="49">
        <v>0</v>
      </c>
    </row>
    <row r="78" spans="2:11" x14ac:dyDescent="0.25">
      <c r="B78" s="9"/>
      <c r="C78" s="9"/>
      <c r="D78" s="9"/>
      <c r="E78" s="9">
        <v>4231</v>
      </c>
      <c r="F78" s="15" t="s">
        <v>109</v>
      </c>
      <c r="G78" s="75">
        <v>0</v>
      </c>
      <c r="H78" s="72">
        <v>0</v>
      </c>
      <c r="I78" s="75">
        <v>0</v>
      </c>
      <c r="J78" s="75">
        <v>0</v>
      </c>
      <c r="K78" s="49">
        <v>0</v>
      </c>
    </row>
    <row r="79" spans="2:11" x14ac:dyDescent="0.25">
      <c r="B79" s="9"/>
      <c r="C79" s="9"/>
      <c r="D79" s="9"/>
      <c r="E79" s="9">
        <v>4227</v>
      </c>
      <c r="F79" s="15" t="s">
        <v>98</v>
      </c>
      <c r="G79" s="75">
        <v>0</v>
      </c>
      <c r="H79" s="72">
        <v>0</v>
      </c>
      <c r="I79" s="75">
        <v>0</v>
      </c>
      <c r="J79" s="75">
        <v>0</v>
      </c>
      <c r="K79" s="49">
        <v>0</v>
      </c>
    </row>
    <row r="80" spans="2:11" x14ac:dyDescent="0.25">
      <c r="B80" s="9"/>
      <c r="C80" s="9"/>
      <c r="D80" s="9"/>
      <c r="E80" s="9"/>
      <c r="F80" s="15"/>
      <c r="G80" s="75"/>
      <c r="H80" s="72"/>
      <c r="I80" s="75"/>
      <c r="J80" s="73"/>
      <c r="K80" s="48"/>
    </row>
    <row r="81" spans="2:11" x14ac:dyDescent="0.25">
      <c r="B81" s="9"/>
      <c r="C81" s="9"/>
      <c r="D81" s="9"/>
      <c r="E81" s="9"/>
      <c r="F81" s="15"/>
      <c r="G81" s="61"/>
      <c r="H81" s="72"/>
      <c r="I81" s="75"/>
      <c r="J81" s="73"/>
      <c r="K81" s="48"/>
    </row>
  </sheetData>
  <mergeCells count="7">
    <mergeCell ref="B8:F8"/>
    <mergeCell ref="B9:F9"/>
    <mergeCell ref="B28:F28"/>
    <mergeCell ref="B29:F29"/>
    <mergeCell ref="B2:K2"/>
    <mergeCell ref="B4:K4"/>
    <mergeCell ref="B6:K6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92"/>
  <sheetViews>
    <sheetView topLeftCell="A4" workbookViewId="0">
      <selection activeCell="F12" sqref="F12:G12"/>
    </sheetView>
  </sheetViews>
  <sheetFormatPr defaultRowHeight="15" x14ac:dyDescent="0.25"/>
  <cols>
    <col min="2" max="2" width="53.28515625" customWidth="1"/>
    <col min="3" max="5" width="25.28515625" customWidth="1"/>
    <col min="6" max="7" width="15.7109375" customWidth="1"/>
    <col min="8" max="8" width="11.7109375" bestFit="1" customWidth="1"/>
    <col min="9" max="9" width="10.140625" bestFit="1" customWidth="1"/>
  </cols>
  <sheetData>
    <row r="1" spans="2:9" ht="18" x14ac:dyDescent="0.25">
      <c r="B1" s="2"/>
      <c r="C1" s="2"/>
      <c r="D1" s="2"/>
      <c r="E1" s="3"/>
      <c r="F1" s="3"/>
      <c r="G1" s="3"/>
    </row>
    <row r="2" spans="2:9" ht="15.75" customHeight="1" x14ac:dyDescent="0.25">
      <c r="B2" s="174" t="s">
        <v>23</v>
      </c>
      <c r="C2" s="174"/>
      <c r="D2" s="174"/>
      <c r="E2" s="174"/>
      <c r="F2" s="174"/>
      <c r="G2" s="174"/>
    </row>
    <row r="3" spans="2:9" ht="18" x14ac:dyDescent="0.25">
      <c r="B3" s="2"/>
      <c r="C3" s="2"/>
      <c r="D3" s="2"/>
      <c r="E3" s="3"/>
      <c r="F3" s="3"/>
      <c r="G3" s="3"/>
    </row>
    <row r="4" spans="2:9" ht="25.5" x14ac:dyDescent="0.25">
      <c r="B4" s="23" t="s">
        <v>6</v>
      </c>
      <c r="C4" s="23" t="s">
        <v>127</v>
      </c>
      <c r="D4" s="23" t="s">
        <v>120</v>
      </c>
      <c r="E4" s="23" t="s">
        <v>123</v>
      </c>
      <c r="F4" s="23" t="s">
        <v>13</v>
      </c>
      <c r="G4" s="23" t="s">
        <v>13</v>
      </c>
    </row>
    <row r="5" spans="2:9" x14ac:dyDescent="0.25">
      <c r="B5" s="23">
        <v>1</v>
      </c>
      <c r="C5" s="23">
        <v>2</v>
      </c>
      <c r="D5" s="23">
        <v>3</v>
      </c>
      <c r="E5" s="23">
        <v>4</v>
      </c>
      <c r="F5" s="23" t="s">
        <v>65</v>
      </c>
      <c r="G5" s="23" t="s">
        <v>66</v>
      </c>
    </row>
    <row r="6" spans="2:9" ht="15.75" x14ac:dyDescent="0.25">
      <c r="B6" s="118" t="s">
        <v>143</v>
      </c>
      <c r="C6" s="113">
        <f>C7+C11+C12</f>
        <v>742017.14</v>
      </c>
      <c r="D6" s="165">
        <f>D7+D9+D12</f>
        <v>1973500</v>
      </c>
      <c r="E6" s="48">
        <f>E7+E9+E11</f>
        <v>1040663.0700000001</v>
      </c>
      <c r="F6" s="48">
        <f>E6/C6*100</f>
        <v>140.247847913594</v>
      </c>
      <c r="G6" s="48">
        <f>E6/D6*100</f>
        <v>52.731850519381815</v>
      </c>
      <c r="H6" s="81"/>
    </row>
    <row r="7" spans="2:9" ht="15.75" x14ac:dyDescent="0.25">
      <c r="B7" s="118" t="s">
        <v>21</v>
      </c>
      <c r="C7" s="113">
        <v>738252.88</v>
      </c>
      <c r="D7" s="165">
        <v>1670500</v>
      </c>
      <c r="E7" s="48">
        <v>877786.87</v>
      </c>
      <c r="F7" s="48">
        <f>E7/C7*100</f>
        <v>118.90056832558513</v>
      </c>
      <c r="G7" s="48">
        <f>E7/D7*100</f>
        <v>52.546355582161027</v>
      </c>
      <c r="H7" s="81"/>
    </row>
    <row r="8" spans="2:9" ht="15.75" x14ac:dyDescent="0.25">
      <c r="B8" s="116" t="s">
        <v>144</v>
      </c>
      <c r="C8" s="114">
        <v>738252.88</v>
      </c>
      <c r="D8" s="167">
        <v>1670500</v>
      </c>
      <c r="E8" s="49">
        <v>877786.87</v>
      </c>
      <c r="F8" s="48">
        <f>E8/C8*100</f>
        <v>118.90056832558513</v>
      </c>
      <c r="G8" s="48">
        <f>E8/D8*100</f>
        <v>52.546355582161027</v>
      </c>
      <c r="H8" s="81"/>
    </row>
    <row r="9" spans="2:9" ht="15.75" x14ac:dyDescent="0.25">
      <c r="B9" s="116" t="s">
        <v>145</v>
      </c>
      <c r="C9" s="170">
        <v>0</v>
      </c>
      <c r="D9" s="165">
        <v>295000</v>
      </c>
      <c r="E9" s="48">
        <v>162875.89000000001</v>
      </c>
      <c r="F9" s="48">
        <v>0</v>
      </c>
      <c r="G9" s="48">
        <f>E9/D9*100</f>
        <v>55.212166101694912</v>
      </c>
      <c r="H9" s="81"/>
      <c r="I9" s="53"/>
    </row>
    <row r="10" spans="2:9" ht="15.75" x14ac:dyDescent="0.25">
      <c r="B10" s="116" t="s">
        <v>146</v>
      </c>
      <c r="C10" s="114">
        <v>0</v>
      </c>
      <c r="D10" s="167">
        <v>295000</v>
      </c>
      <c r="E10" s="49">
        <v>162875.89000000001</v>
      </c>
      <c r="F10" s="48">
        <v>0</v>
      </c>
      <c r="G10" s="48">
        <f>E10/D10*100</f>
        <v>55.212166101694912</v>
      </c>
      <c r="H10" s="142"/>
    </row>
    <row r="11" spans="2:9" ht="15.75" x14ac:dyDescent="0.25">
      <c r="B11" s="116" t="s">
        <v>52</v>
      </c>
      <c r="C11" s="113">
        <v>0.06</v>
      </c>
      <c r="D11" s="167">
        <v>0</v>
      </c>
      <c r="E11" s="48">
        <v>0.31</v>
      </c>
      <c r="F11" s="48">
        <f>E11/C11*100</f>
        <v>516.66666666666674</v>
      </c>
      <c r="G11" s="48">
        <v>0</v>
      </c>
      <c r="H11" s="142"/>
    </row>
    <row r="12" spans="2:9" ht="15.75" x14ac:dyDescent="0.25">
      <c r="B12" s="116" t="s">
        <v>147</v>
      </c>
      <c r="C12" s="113">
        <v>3764.2</v>
      </c>
      <c r="D12" s="165">
        <v>8000</v>
      </c>
      <c r="E12" s="48">
        <v>0</v>
      </c>
      <c r="F12" s="48">
        <v>0</v>
      </c>
      <c r="G12" s="48">
        <v>0</v>
      </c>
      <c r="H12" s="142"/>
    </row>
    <row r="13" spans="2:9" ht="15.75" x14ac:dyDescent="0.25">
      <c r="B13" s="116" t="s">
        <v>148</v>
      </c>
      <c r="C13" s="114">
        <v>3764.2</v>
      </c>
      <c r="D13" s="167">
        <v>8000</v>
      </c>
      <c r="E13" s="49">
        <v>0</v>
      </c>
      <c r="F13" s="49">
        <v>0</v>
      </c>
      <c r="G13" s="49">
        <v>0</v>
      </c>
      <c r="H13" s="81"/>
    </row>
    <row r="14" spans="2:9" ht="15.75" x14ac:dyDescent="0.25">
      <c r="B14" s="116"/>
      <c r="C14" s="114"/>
      <c r="D14" s="167"/>
      <c r="E14" s="49"/>
      <c r="F14" s="48"/>
      <c r="G14" s="48"/>
      <c r="H14" s="81"/>
    </row>
    <row r="15" spans="2:9" ht="15.75" x14ac:dyDescent="0.25">
      <c r="B15" s="117"/>
      <c r="C15" s="113"/>
      <c r="D15" s="167"/>
      <c r="E15" s="48"/>
      <c r="F15" s="48"/>
      <c r="G15" s="48"/>
      <c r="H15" s="81"/>
    </row>
    <row r="16" spans="2:9" ht="15.75" x14ac:dyDescent="0.25">
      <c r="B16" s="117"/>
      <c r="C16" s="113"/>
      <c r="D16" s="165"/>
      <c r="E16" s="48"/>
      <c r="F16" s="49"/>
      <c r="G16" s="48"/>
      <c r="H16" s="81"/>
    </row>
    <row r="17" spans="2:8" ht="15.75" x14ac:dyDescent="0.25">
      <c r="B17" s="118"/>
      <c r="C17" s="113"/>
      <c r="D17" s="165"/>
      <c r="E17" s="48"/>
      <c r="F17" s="48"/>
      <c r="G17" s="48"/>
      <c r="H17" s="81"/>
    </row>
    <row r="18" spans="2:8" ht="15.75" x14ac:dyDescent="0.25">
      <c r="B18" s="117" t="s">
        <v>22</v>
      </c>
      <c r="C18" s="113">
        <f>C19+C21+C23</f>
        <v>871278.2699999999</v>
      </c>
      <c r="D18" s="165">
        <v>1793500</v>
      </c>
      <c r="E18" s="48">
        <f>E19+E21</f>
        <v>931818.27</v>
      </c>
      <c r="F18" s="48">
        <f t="shared" ref="F18:F24" si="0">E18/C18*100</f>
        <v>106.94841155627583</v>
      </c>
      <c r="G18" s="48">
        <f>E18/D18*100</f>
        <v>51.95529802063006</v>
      </c>
      <c r="H18" s="81"/>
    </row>
    <row r="19" spans="2:8" ht="15.75" x14ac:dyDescent="0.25">
      <c r="B19" s="118" t="s">
        <v>21</v>
      </c>
      <c r="C19" s="113">
        <v>867514.07</v>
      </c>
      <c r="D19" s="165">
        <v>1785500</v>
      </c>
      <c r="E19" s="48">
        <v>768942.38</v>
      </c>
      <c r="F19" s="48">
        <f t="shared" si="0"/>
        <v>88.63745345363678</v>
      </c>
      <c r="G19" s="48">
        <f>E19/D19*100</f>
        <v>43.06594119294315</v>
      </c>
      <c r="H19" s="144"/>
    </row>
    <row r="20" spans="2:8" ht="15.75" x14ac:dyDescent="0.25">
      <c r="B20" s="116" t="s">
        <v>144</v>
      </c>
      <c r="C20" s="114">
        <v>867514.07</v>
      </c>
      <c r="D20" s="108">
        <v>1785500</v>
      </c>
      <c r="E20" s="49">
        <v>768942.38</v>
      </c>
      <c r="F20" s="49">
        <f t="shared" si="0"/>
        <v>88.63745345363678</v>
      </c>
      <c r="G20" s="48">
        <f>E20/D20*100</f>
        <v>43.06594119294315</v>
      </c>
      <c r="H20" s="81"/>
    </row>
    <row r="21" spans="2:8" ht="15.75" x14ac:dyDescent="0.25">
      <c r="B21" s="116" t="s">
        <v>145</v>
      </c>
      <c r="C21" s="113">
        <v>0</v>
      </c>
      <c r="D21" s="167">
        <v>0</v>
      </c>
      <c r="E21" s="48">
        <v>162875.89000000001</v>
      </c>
      <c r="F21" s="48">
        <v>0</v>
      </c>
      <c r="G21" s="48">
        <v>0</v>
      </c>
      <c r="H21" s="81"/>
    </row>
    <row r="22" spans="2:8" ht="15.75" x14ac:dyDescent="0.25">
      <c r="B22" s="116" t="s">
        <v>146</v>
      </c>
      <c r="C22" s="114">
        <v>0</v>
      </c>
      <c r="D22" s="167">
        <v>0</v>
      </c>
      <c r="E22" s="171">
        <v>162875.89000000001</v>
      </c>
      <c r="F22" s="49">
        <v>0</v>
      </c>
      <c r="G22" s="49">
        <v>0</v>
      </c>
      <c r="H22" s="81"/>
    </row>
    <row r="23" spans="2:8" ht="15.75" customHeight="1" x14ac:dyDescent="0.25">
      <c r="B23" s="116" t="s">
        <v>147</v>
      </c>
      <c r="C23" s="113">
        <v>3764.2</v>
      </c>
      <c r="D23" s="165">
        <v>8000</v>
      </c>
      <c r="E23" s="171">
        <v>0</v>
      </c>
      <c r="F23" s="49">
        <f t="shared" si="0"/>
        <v>0</v>
      </c>
      <c r="G23" s="48">
        <v>0</v>
      </c>
      <c r="H23" s="81"/>
    </row>
    <row r="24" spans="2:8" ht="15.75" x14ac:dyDescent="0.25">
      <c r="B24" s="116" t="s">
        <v>148</v>
      </c>
      <c r="C24" s="114">
        <v>3764.2</v>
      </c>
      <c r="D24" s="167">
        <v>8000</v>
      </c>
      <c r="E24" s="171">
        <v>0</v>
      </c>
      <c r="F24" s="49">
        <f t="shared" si="0"/>
        <v>0</v>
      </c>
      <c r="G24" s="49">
        <v>0</v>
      </c>
      <c r="H24" s="81"/>
    </row>
    <row r="25" spans="2:8" ht="15.75" customHeight="1" x14ac:dyDescent="0.25">
      <c r="B25" s="146"/>
      <c r="C25" s="147"/>
      <c r="D25" s="156"/>
      <c r="E25" s="157"/>
      <c r="F25" s="158"/>
      <c r="G25" s="158"/>
      <c r="H25" s="81"/>
    </row>
    <row r="26" spans="2:8" ht="15.75" x14ac:dyDescent="0.25">
      <c r="B26" s="146"/>
      <c r="C26" s="147"/>
      <c r="D26" s="156"/>
      <c r="E26" s="157"/>
      <c r="F26" s="159"/>
      <c r="G26" s="158"/>
      <c r="H26" s="81"/>
    </row>
    <row r="27" spans="2:8" ht="15.75" x14ac:dyDescent="0.25">
      <c r="B27" s="146"/>
      <c r="C27" s="147"/>
      <c r="D27" s="142"/>
      <c r="E27" s="142"/>
      <c r="F27" s="144"/>
      <c r="G27" s="144"/>
      <c r="H27" s="81"/>
    </row>
    <row r="28" spans="2:8" ht="15.75" x14ac:dyDescent="0.25">
      <c r="B28" s="146"/>
      <c r="C28" s="147"/>
      <c r="D28" s="142"/>
      <c r="E28" s="142"/>
      <c r="F28" s="144"/>
      <c r="G28" s="144"/>
      <c r="H28" s="81"/>
    </row>
    <row r="29" spans="2:8" ht="15.75" x14ac:dyDescent="0.25">
      <c r="B29" s="146"/>
      <c r="C29" s="148"/>
      <c r="D29" s="53"/>
      <c r="E29" s="53"/>
      <c r="F29" s="143"/>
      <c r="G29" s="143"/>
      <c r="H29" s="53"/>
    </row>
    <row r="30" spans="2:8" ht="15.75" x14ac:dyDescent="0.25">
      <c r="B30" s="146"/>
      <c r="C30" s="147"/>
      <c r="D30" s="53"/>
      <c r="E30" s="53"/>
      <c r="F30" s="143"/>
      <c r="G30" s="143"/>
    </row>
    <row r="31" spans="2:8" ht="15.75" x14ac:dyDescent="0.25">
      <c r="B31" s="146"/>
      <c r="C31" s="148"/>
      <c r="D31" s="53"/>
      <c r="E31" s="53"/>
      <c r="F31" s="143"/>
      <c r="G31" s="143"/>
    </row>
    <row r="32" spans="2:8" ht="15.75" x14ac:dyDescent="0.25">
      <c r="B32" s="146"/>
      <c r="C32" s="147"/>
      <c r="D32" s="53"/>
      <c r="E32" s="53"/>
      <c r="F32" s="143"/>
      <c r="G32" s="143"/>
    </row>
    <row r="33" spans="2:8" ht="15.75" x14ac:dyDescent="0.25">
      <c r="B33" s="146"/>
      <c r="C33" s="147"/>
      <c r="D33" s="53"/>
      <c r="E33" s="53"/>
      <c r="F33" s="143"/>
      <c r="G33" s="143"/>
    </row>
    <row r="34" spans="2:8" ht="15.75" x14ac:dyDescent="0.25">
      <c r="B34" s="146"/>
      <c r="C34" s="160"/>
      <c r="D34" s="53"/>
      <c r="E34" s="53"/>
      <c r="F34" s="143"/>
      <c r="G34" s="143"/>
    </row>
    <row r="35" spans="2:8" ht="15.75" x14ac:dyDescent="0.25">
      <c r="B35" s="146"/>
      <c r="C35" s="147"/>
      <c r="D35" s="53"/>
      <c r="E35" s="53"/>
      <c r="F35" s="143"/>
      <c r="G35" s="143"/>
    </row>
    <row r="36" spans="2:8" ht="15.75" x14ac:dyDescent="0.25">
      <c r="B36" s="146"/>
      <c r="C36" s="148"/>
      <c r="D36" s="53"/>
      <c r="E36" s="53"/>
      <c r="F36" s="143"/>
      <c r="G36" s="143"/>
    </row>
    <row r="37" spans="2:8" ht="15.75" x14ac:dyDescent="0.25">
      <c r="B37" s="146"/>
      <c r="C37" s="148"/>
      <c r="D37" s="53"/>
      <c r="E37" s="53"/>
      <c r="F37" s="143"/>
      <c r="G37" s="143"/>
    </row>
    <row r="38" spans="2:8" ht="15.75" x14ac:dyDescent="0.25">
      <c r="B38" s="146"/>
      <c r="C38" s="148"/>
      <c r="D38" s="53"/>
      <c r="E38" s="53"/>
      <c r="F38" s="143"/>
      <c r="G38" s="143"/>
      <c r="H38" s="53"/>
    </row>
    <row r="39" spans="2:8" ht="15.75" x14ac:dyDescent="0.25">
      <c r="B39" s="146"/>
      <c r="C39" s="148"/>
      <c r="D39" s="53"/>
      <c r="E39" s="53"/>
      <c r="F39" s="143"/>
      <c r="G39" s="143"/>
    </row>
    <row r="40" spans="2:8" ht="15.75" x14ac:dyDescent="0.25">
      <c r="B40" s="146"/>
      <c r="C40" s="148"/>
      <c r="D40" s="53"/>
      <c r="E40" s="53"/>
      <c r="F40" s="143"/>
      <c r="G40" s="143"/>
    </row>
    <row r="41" spans="2:8" ht="15.75" x14ac:dyDescent="0.25">
      <c r="B41" s="146"/>
      <c r="C41" s="148"/>
      <c r="D41" s="53"/>
      <c r="E41" s="53"/>
      <c r="F41" s="143"/>
    </row>
    <row r="42" spans="2:8" ht="15.75" x14ac:dyDescent="0.25">
      <c r="B42" s="146"/>
      <c r="C42" s="148"/>
      <c r="D42" s="53"/>
      <c r="E42" s="53"/>
      <c r="F42" s="143"/>
      <c r="G42" s="143"/>
    </row>
    <row r="43" spans="2:8" x14ac:dyDescent="0.25">
      <c r="B43" s="161"/>
      <c r="C43" s="162"/>
      <c r="D43" s="162"/>
      <c r="E43" s="53"/>
      <c r="F43" s="143"/>
      <c r="G43" s="143"/>
    </row>
    <row r="44" spans="2:8" ht="15.75" x14ac:dyDescent="0.25">
      <c r="B44" s="146"/>
      <c r="C44" s="149"/>
      <c r="D44" s="143"/>
      <c r="E44" s="53"/>
      <c r="F44" s="143"/>
      <c r="G44" s="143"/>
    </row>
    <row r="45" spans="2:8" ht="15.75" x14ac:dyDescent="0.25">
      <c r="B45" s="150"/>
      <c r="C45" s="147"/>
      <c r="D45" s="143"/>
      <c r="E45" s="143"/>
      <c r="F45" s="143"/>
      <c r="G45" s="143"/>
    </row>
    <row r="46" spans="2:8" ht="15.75" x14ac:dyDescent="0.25">
      <c r="B46" s="146"/>
      <c r="C46" s="147"/>
      <c r="D46" s="143"/>
      <c r="E46" s="143"/>
      <c r="F46" s="143"/>
      <c r="G46" s="143"/>
    </row>
    <row r="47" spans="2:8" ht="15.75" x14ac:dyDescent="0.25">
      <c r="B47" s="146"/>
      <c r="C47" s="147"/>
      <c r="D47" s="143"/>
      <c r="E47" s="143"/>
      <c r="F47" s="143"/>
      <c r="G47" s="143"/>
    </row>
    <row r="48" spans="2:8" ht="15.75" x14ac:dyDescent="0.25">
      <c r="B48" s="146"/>
      <c r="C48" s="149"/>
      <c r="D48" s="143"/>
      <c r="E48" s="143"/>
      <c r="F48" s="143"/>
      <c r="G48" s="143"/>
    </row>
    <row r="49" spans="2:9" ht="15.75" x14ac:dyDescent="0.25">
      <c r="B49" s="151"/>
      <c r="C49" s="149"/>
      <c r="D49" s="149"/>
      <c r="E49" s="163"/>
      <c r="F49" s="143"/>
      <c r="G49" s="143"/>
      <c r="I49" s="143"/>
    </row>
    <row r="50" spans="2:9" ht="15.75" x14ac:dyDescent="0.25">
      <c r="B50" s="164"/>
      <c r="C50" s="147"/>
      <c r="D50" s="147"/>
      <c r="E50" s="53"/>
      <c r="F50" s="143"/>
      <c r="G50" s="143"/>
    </row>
    <row r="51" spans="2:9" ht="15.75" x14ac:dyDescent="0.25">
      <c r="B51" s="164"/>
      <c r="C51" s="147"/>
      <c r="D51" s="147"/>
      <c r="E51" s="53"/>
      <c r="F51" s="143"/>
      <c r="G51" s="143"/>
    </row>
    <row r="52" spans="2:9" ht="15.75" x14ac:dyDescent="0.25">
      <c r="B52" s="164"/>
      <c r="C52" s="147"/>
      <c r="D52" s="147"/>
      <c r="E52" s="53"/>
      <c r="F52" s="143"/>
      <c r="G52" s="143"/>
    </row>
    <row r="53" spans="2:9" ht="15.75" x14ac:dyDescent="0.25">
      <c r="B53" s="164"/>
      <c r="C53" s="147"/>
      <c r="D53" s="147"/>
      <c r="E53" s="143"/>
      <c r="F53" s="143"/>
      <c r="G53" s="143"/>
    </row>
    <row r="54" spans="2:9" ht="15.75" x14ac:dyDescent="0.25">
      <c r="B54" s="164"/>
      <c r="C54" s="147"/>
      <c r="D54" s="147"/>
      <c r="E54" s="53"/>
      <c r="F54" s="143"/>
      <c r="G54" s="143"/>
    </row>
    <row r="55" spans="2:9" ht="15.75" x14ac:dyDescent="0.25">
      <c r="B55" s="164"/>
      <c r="C55" s="147"/>
      <c r="D55" s="147"/>
      <c r="E55" s="143"/>
      <c r="F55" s="143"/>
      <c r="G55" s="143"/>
    </row>
    <row r="56" spans="2:9" ht="15.75" x14ac:dyDescent="0.25">
      <c r="B56" s="164"/>
      <c r="C56" s="147"/>
      <c r="D56" s="147"/>
      <c r="E56" s="143"/>
      <c r="F56" s="143"/>
      <c r="G56" s="143"/>
    </row>
    <row r="57" spans="2:9" ht="15.75" x14ac:dyDescent="0.25">
      <c r="B57" s="164"/>
      <c r="C57" s="147"/>
      <c r="D57" s="147"/>
      <c r="E57" s="143"/>
      <c r="F57" s="143"/>
      <c r="G57" s="143"/>
    </row>
    <row r="58" spans="2:9" ht="15.75" x14ac:dyDescent="0.25">
      <c r="B58" s="164"/>
      <c r="C58" s="147"/>
      <c r="D58" s="147"/>
      <c r="E58" s="143"/>
      <c r="F58" s="143"/>
      <c r="G58" s="143"/>
    </row>
    <row r="59" spans="2:9" ht="15.75" x14ac:dyDescent="0.25">
      <c r="B59" s="164"/>
      <c r="C59" s="147"/>
      <c r="D59" s="147"/>
      <c r="E59" s="143"/>
      <c r="F59" s="143"/>
      <c r="G59" s="143"/>
    </row>
    <row r="60" spans="2:9" ht="15.75" x14ac:dyDescent="0.25">
      <c r="B60" s="164"/>
      <c r="C60" s="147"/>
      <c r="D60" s="147"/>
      <c r="E60" s="143"/>
      <c r="F60" s="143"/>
      <c r="G60" s="143"/>
    </row>
    <row r="61" spans="2:9" ht="15.75" x14ac:dyDescent="0.25">
      <c r="B61" s="164"/>
      <c r="C61" s="147"/>
      <c r="D61" s="147"/>
      <c r="E61" s="143"/>
      <c r="F61" s="143"/>
      <c r="G61" s="143"/>
    </row>
    <row r="62" spans="2:9" ht="15.75" x14ac:dyDescent="0.25">
      <c r="B62" s="164"/>
      <c r="C62" s="147"/>
      <c r="D62" s="147"/>
      <c r="E62" s="143"/>
      <c r="F62" s="143"/>
      <c r="G62" s="143"/>
    </row>
    <row r="63" spans="2:9" ht="15.75" x14ac:dyDescent="0.25">
      <c r="B63" s="164"/>
      <c r="C63" s="147"/>
      <c r="D63" s="147"/>
      <c r="E63" s="143"/>
      <c r="F63" s="143"/>
      <c r="G63" s="143"/>
    </row>
    <row r="64" spans="2:9" ht="15.75" x14ac:dyDescent="0.25">
      <c r="B64" s="146"/>
      <c r="C64" s="147"/>
      <c r="D64" s="147"/>
      <c r="E64" s="143"/>
      <c r="F64" s="143"/>
      <c r="G64" s="143"/>
    </row>
    <row r="65" spans="2:9" ht="15.75" x14ac:dyDescent="0.25">
      <c r="B65" s="146"/>
      <c r="C65" s="147"/>
      <c r="D65" s="147"/>
      <c r="E65" s="143"/>
      <c r="F65" s="143"/>
      <c r="G65" s="143"/>
      <c r="H65" s="53"/>
    </row>
    <row r="66" spans="2:9" ht="15.75" x14ac:dyDescent="0.25">
      <c r="B66" s="146"/>
      <c r="C66" s="147"/>
      <c r="D66" s="147"/>
      <c r="E66" s="143"/>
      <c r="F66" s="143"/>
      <c r="G66" s="143"/>
    </row>
    <row r="67" spans="2:9" ht="15.75" x14ac:dyDescent="0.25">
      <c r="B67" s="146"/>
      <c r="C67" s="147"/>
      <c r="D67" s="147"/>
      <c r="E67" s="143"/>
      <c r="F67" s="143"/>
      <c r="G67" s="143"/>
    </row>
    <row r="68" spans="2:9" ht="15.75" x14ac:dyDescent="0.25">
      <c r="B68" s="146"/>
      <c r="C68" s="152"/>
      <c r="D68" s="147"/>
      <c r="E68" s="143"/>
      <c r="F68" s="143"/>
      <c r="G68" s="143"/>
    </row>
    <row r="69" spans="2:9" ht="15.75" x14ac:dyDescent="0.25">
      <c r="B69" s="146"/>
      <c r="C69" s="152"/>
      <c r="D69" s="147"/>
      <c r="E69" s="143"/>
      <c r="F69" s="143"/>
      <c r="G69" s="143"/>
      <c r="H69" s="53"/>
    </row>
    <row r="70" spans="2:9" ht="15.75" x14ac:dyDescent="0.25">
      <c r="B70" s="146"/>
      <c r="C70" s="147"/>
      <c r="D70" s="147"/>
      <c r="E70" s="143"/>
      <c r="F70" s="143"/>
      <c r="G70" s="143"/>
    </row>
    <row r="71" spans="2:9" ht="15.75" x14ac:dyDescent="0.25">
      <c r="B71" s="146"/>
      <c r="C71" s="152"/>
      <c r="D71" s="147"/>
      <c r="E71" s="143"/>
      <c r="F71" s="143"/>
      <c r="G71" s="143"/>
      <c r="H71" s="53"/>
    </row>
    <row r="72" spans="2:9" ht="15.75" x14ac:dyDescent="0.25">
      <c r="B72" s="146"/>
      <c r="C72" s="147"/>
      <c r="D72" s="147"/>
      <c r="E72" s="143"/>
      <c r="F72" s="143"/>
      <c r="G72" s="143"/>
      <c r="I72" s="53"/>
    </row>
    <row r="73" spans="2:9" ht="15.75" x14ac:dyDescent="0.25">
      <c r="B73" s="146"/>
      <c r="C73" s="148"/>
      <c r="D73" s="147"/>
      <c r="E73" s="143"/>
      <c r="F73" s="143"/>
      <c r="G73" s="143"/>
      <c r="I73" s="53"/>
    </row>
    <row r="74" spans="2:9" ht="15.75" x14ac:dyDescent="0.25">
      <c r="B74" s="146"/>
      <c r="C74" s="147"/>
      <c r="D74" s="147"/>
      <c r="E74" s="143"/>
      <c r="F74" s="143"/>
      <c r="G74" s="143"/>
      <c r="I74" s="53"/>
    </row>
    <row r="75" spans="2:9" ht="15.75" x14ac:dyDescent="0.25">
      <c r="B75" s="146"/>
      <c r="C75" s="152"/>
      <c r="D75" s="147"/>
      <c r="E75" s="143"/>
      <c r="F75" s="143"/>
      <c r="G75" s="143"/>
    </row>
    <row r="76" spans="2:9" ht="15.75" x14ac:dyDescent="0.25">
      <c r="B76" s="146"/>
      <c r="C76" s="152"/>
      <c r="D76" s="147"/>
      <c r="E76" s="143"/>
      <c r="F76" s="143"/>
      <c r="G76" s="143"/>
    </row>
    <row r="77" spans="2:9" ht="15.75" x14ac:dyDescent="0.25">
      <c r="B77" s="146"/>
      <c r="C77" s="152"/>
      <c r="D77" s="147"/>
      <c r="E77" s="53"/>
      <c r="F77" s="143"/>
      <c r="G77" s="143"/>
    </row>
    <row r="78" spans="2:9" ht="15.75" x14ac:dyDescent="0.25">
      <c r="B78" s="146"/>
      <c r="C78" s="152"/>
      <c r="D78" s="148"/>
      <c r="E78" s="143"/>
      <c r="F78" s="143"/>
      <c r="G78" s="143"/>
    </row>
    <row r="79" spans="2:9" ht="15.75" x14ac:dyDescent="0.25">
      <c r="B79" s="150"/>
      <c r="C79" s="148"/>
      <c r="D79" s="148"/>
      <c r="E79" s="143"/>
      <c r="F79" s="143"/>
      <c r="G79" s="143"/>
    </row>
    <row r="80" spans="2:9" ht="15.75" x14ac:dyDescent="0.25">
      <c r="B80" s="150"/>
      <c r="C80" s="148"/>
      <c r="D80" s="148"/>
      <c r="E80" s="143"/>
      <c r="F80" s="143"/>
      <c r="G80" s="143"/>
      <c r="H80" s="53"/>
    </row>
    <row r="81" spans="2:7" ht="15.75" x14ac:dyDescent="0.25">
      <c r="B81" s="146"/>
      <c r="C81" s="148"/>
      <c r="D81" s="148"/>
      <c r="E81" s="143"/>
      <c r="F81" s="143"/>
      <c r="G81" s="143"/>
    </row>
    <row r="82" spans="2:7" ht="15.75" x14ac:dyDescent="0.25">
      <c r="B82" s="151"/>
      <c r="C82" s="148"/>
      <c r="D82" s="148"/>
      <c r="E82" s="143"/>
      <c r="F82" s="143"/>
      <c r="G82" s="143"/>
    </row>
    <row r="83" spans="2:7" ht="15.75" x14ac:dyDescent="0.25">
      <c r="B83" s="146"/>
      <c r="C83" s="152"/>
      <c r="D83" s="152"/>
      <c r="E83" s="143"/>
      <c r="G83" s="143"/>
    </row>
    <row r="84" spans="2:7" ht="15.75" customHeight="1" x14ac:dyDescent="0.25">
      <c r="B84" s="153"/>
      <c r="C84" s="209"/>
      <c r="D84" s="210"/>
      <c r="E84" s="211"/>
      <c r="F84" s="211"/>
      <c r="G84" s="154"/>
    </row>
    <row r="85" spans="2:7" ht="15.75" customHeight="1" x14ac:dyDescent="0.25">
      <c r="B85" s="155"/>
      <c r="C85" s="209"/>
      <c r="D85" s="210"/>
      <c r="E85" s="211"/>
      <c r="F85" s="211"/>
      <c r="G85" s="143"/>
    </row>
    <row r="86" spans="2:7" ht="15.75" x14ac:dyDescent="0.25">
      <c r="C86" s="147"/>
      <c r="D86" s="147"/>
      <c r="E86" s="143"/>
      <c r="F86" s="143"/>
      <c r="G86" s="143"/>
    </row>
    <row r="87" spans="2:7" ht="15.75" x14ac:dyDescent="0.25">
      <c r="C87" s="147"/>
      <c r="D87" s="143"/>
      <c r="E87" s="143"/>
      <c r="F87" s="143"/>
      <c r="G87" s="143"/>
    </row>
    <row r="88" spans="2:7" ht="15.75" x14ac:dyDescent="0.25">
      <c r="C88" s="149"/>
    </row>
    <row r="89" spans="2:7" ht="15.75" x14ac:dyDescent="0.25">
      <c r="C89" s="152"/>
    </row>
    <row r="90" spans="2:7" ht="15.75" x14ac:dyDescent="0.25">
      <c r="C90" s="152"/>
    </row>
    <row r="91" spans="2:7" ht="15.75" x14ac:dyDescent="0.25">
      <c r="C91" s="152"/>
    </row>
    <row r="92" spans="2:7" ht="15.75" x14ac:dyDescent="0.25">
      <c r="C92" s="152"/>
    </row>
  </sheetData>
  <mergeCells count="5">
    <mergeCell ref="B2:G2"/>
    <mergeCell ref="C84:C85"/>
    <mergeCell ref="D84:D85"/>
    <mergeCell ref="E84:E85"/>
    <mergeCell ref="F84:F85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0"/>
  <sheetViews>
    <sheetView workbookViewId="0">
      <selection activeCell="G10" sqref="G10"/>
    </sheetView>
  </sheetViews>
  <sheetFormatPr defaultRowHeight="15" x14ac:dyDescent="0.25"/>
  <cols>
    <col min="2" max="2" width="46" customWidth="1"/>
    <col min="3" max="5" width="25.28515625" customWidth="1"/>
    <col min="6" max="7" width="15.7109375" customWidth="1"/>
  </cols>
  <sheetData>
    <row r="1" spans="2:7" ht="18" x14ac:dyDescent="0.25">
      <c r="B1" s="2"/>
      <c r="C1" s="2"/>
      <c r="D1" s="2"/>
      <c r="E1" s="3"/>
      <c r="F1" s="3"/>
      <c r="G1" s="3"/>
    </row>
    <row r="2" spans="2:7" ht="15.75" customHeight="1" x14ac:dyDescent="0.25">
      <c r="B2" s="212" t="s">
        <v>26</v>
      </c>
      <c r="C2" s="212"/>
      <c r="D2" s="212"/>
      <c r="E2" s="212"/>
      <c r="F2" s="212"/>
      <c r="G2" s="212"/>
    </row>
    <row r="3" spans="2:7" ht="18" x14ac:dyDescent="0.25">
      <c r="B3" s="78"/>
      <c r="C3" s="78"/>
      <c r="D3" s="78"/>
      <c r="E3" s="79"/>
      <c r="F3" s="79"/>
      <c r="G3" s="79"/>
    </row>
    <row r="4" spans="2:7" ht="25.5" x14ac:dyDescent="0.25">
      <c r="B4" s="80" t="s">
        <v>6</v>
      </c>
      <c r="C4" s="80" t="s">
        <v>127</v>
      </c>
      <c r="D4" s="80" t="s">
        <v>120</v>
      </c>
      <c r="E4" s="80" t="s">
        <v>121</v>
      </c>
      <c r="F4" s="80" t="s">
        <v>13</v>
      </c>
      <c r="G4" s="80" t="s">
        <v>13</v>
      </c>
    </row>
    <row r="5" spans="2:7" x14ac:dyDescent="0.25">
      <c r="B5" s="80">
        <v>1</v>
      </c>
      <c r="C5" s="80">
        <v>2</v>
      </c>
      <c r="D5" s="80">
        <v>3</v>
      </c>
      <c r="E5" s="80">
        <v>4</v>
      </c>
      <c r="F5" s="80" t="s">
        <v>65</v>
      </c>
      <c r="G5" s="80" t="s">
        <v>66</v>
      </c>
    </row>
    <row r="6" spans="2:7" ht="15.75" customHeight="1" x14ac:dyDescent="0.25">
      <c r="B6" s="4" t="s">
        <v>22</v>
      </c>
      <c r="C6" s="113">
        <v>871278.27</v>
      </c>
      <c r="D6" s="74">
        <f>D7</f>
        <v>1793500</v>
      </c>
      <c r="E6" s="91">
        <v>931818.27</v>
      </c>
      <c r="F6" s="73">
        <f>E6/C6*100</f>
        <v>106.94841155627581</v>
      </c>
      <c r="G6" s="99">
        <f>E6/D6*100</f>
        <v>51.95529802063006</v>
      </c>
    </row>
    <row r="7" spans="2:7" x14ac:dyDescent="0.25">
      <c r="B7" s="14" t="s">
        <v>111</v>
      </c>
      <c r="C7" s="213">
        <v>871278.27</v>
      </c>
      <c r="D7" s="214">
        <v>1793500</v>
      </c>
      <c r="E7" s="216">
        <v>931818.27</v>
      </c>
      <c r="F7" s="216">
        <f>E7/C7*100</f>
        <v>106.94841155627581</v>
      </c>
      <c r="G7" s="218">
        <f>E7/D7*100</f>
        <v>51.95529802063006</v>
      </c>
    </row>
    <row r="8" spans="2:7" x14ac:dyDescent="0.25">
      <c r="B8" s="122" t="s">
        <v>112</v>
      </c>
      <c r="C8" s="213"/>
      <c r="D8" s="215"/>
      <c r="E8" s="217"/>
      <c r="F8" s="217"/>
      <c r="G8" s="219"/>
    </row>
    <row r="9" spans="2:7" ht="15.75" x14ac:dyDescent="0.25">
      <c r="B9" s="123" t="s">
        <v>129</v>
      </c>
      <c r="C9" s="121">
        <v>871278.27</v>
      </c>
      <c r="D9" s="140">
        <f>D7</f>
        <v>1793500</v>
      </c>
      <c r="E9" s="145">
        <v>931818.27</v>
      </c>
      <c r="F9" s="94">
        <f>E9/C9*100</f>
        <v>106.94841155627581</v>
      </c>
      <c r="G9" s="94">
        <f>E9/D9*100</f>
        <v>51.95529802063006</v>
      </c>
    </row>
    <row r="10" spans="2:7" x14ac:dyDescent="0.25">
      <c r="B10" s="81"/>
      <c r="C10" s="81"/>
      <c r="D10" s="81"/>
      <c r="E10" s="142"/>
      <c r="F10" s="81"/>
      <c r="G10" s="81"/>
    </row>
  </sheetData>
  <mergeCells count="6">
    <mergeCell ref="B2:G2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1"/>
  <sheetViews>
    <sheetView workbookViewId="0">
      <selection activeCell="G5" sqref="G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8" customHeight="1" x14ac:dyDescent="0.25">
      <c r="B2" s="174" t="s">
        <v>41</v>
      </c>
      <c r="C2" s="174"/>
      <c r="D2" s="174"/>
      <c r="E2" s="174"/>
      <c r="F2" s="174"/>
      <c r="G2" s="174"/>
      <c r="H2" s="174"/>
      <c r="I2" s="174"/>
      <c r="J2" s="174"/>
      <c r="K2" s="174"/>
    </row>
    <row r="3" spans="2:12" ht="15.75" customHeight="1" x14ac:dyDescent="0.25">
      <c r="B3" s="174" t="s">
        <v>24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2" ht="18" x14ac:dyDescent="0.25">
      <c r="B4" s="78"/>
      <c r="C4" s="78"/>
      <c r="D4" s="78"/>
      <c r="E4" s="78"/>
      <c r="F4" s="78"/>
      <c r="G4" s="78"/>
      <c r="H4" s="78"/>
      <c r="I4" s="79"/>
      <c r="J4" s="79"/>
      <c r="K4" s="79"/>
      <c r="L4" s="81"/>
    </row>
    <row r="5" spans="2:12" ht="25.5" customHeight="1" x14ac:dyDescent="0.25">
      <c r="B5" s="220" t="s">
        <v>6</v>
      </c>
      <c r="C5" s="221"/>
      <c r="D5" s="221"/>
      <c r="E5" s="221"/>
      <c r="F5" s="222"/>
      <c r="G5" s="82" t="s">
        <v>127</v>
      </c>
      <c r="H5" s="80" t="s">
        <v>120</v>
      </c>
      <c r="I5" s="82" t="s">
        <v>122</v>
      </c>
      <c r="J5" s="82" t="s">
        <v>13</v>
      </c>
      <c r="K5" s="82" t="s">
        <v>13</v>
      </c>
      <c r="L5" s="81"/>
    </row>
    <row r="6" spans="2:12" x14ac:dyDescent="0.25">
      <c r="B6" s="220">
        <v>1</v>
      </c>
      <c r="C6" s="221"/>
      <c r="D6" s="221"/>
      <c r="E6" s="221"/>
      <c r="F6" s="222"/>
      <c r="G6" s="82">
        <v>2</v>
      </c>
      <c r="H6" s="82">
        <v>3</v>
      </c>
      <c r="I6" s="82">
        <v>4</v>
      </c>
      <c r="J6" s="82" t="s">
        <v>65</v>
      </c>
      <c r="K6" s="82" t="s">
        <v>66</v>
      </c>
      <c r="L6" s="81"/>
    </row>
    <row r="7" spans="2:12" ht="25.5" x14ac:dyDescent="0.25">
      <c r="B7" s="7">
        <v>5</v>
      </c>
      <c r="C7" s="7"/>
      <c r="D7" s="7"/>
      <c r="E7" s="7"/>
      <c r="F7" s="14" t="s">
        <v>8</v>
      </c>
      <c r="G7" s="72">
        <v>0</v>
      </c>
      <c r="H7" s="75">
        <v>0</v>
      </c>
      <c r="I7" s="72">
        <v>0</v>
      </c>
      <c r="J7" s="75">
        <v>0</v>
      </c>
      <c r="K7" s="75">
        <v>0</v>
      </c>
      <c r="L7" s="81"/>
    </row>
    <row r="8" spans="2:12" ht="25.5" x14ac:dyDescent="0.25">
      <c r="B8" s="8"/>
      <c r="C8" s="8">
        <v>54</v>
      </c>
      <c r="D8" s="8"/>
      <c r="E8" s="8"/>
      <c r="F8" s="15" t="s">
        <v>12</v>
      </c>
      <c r="G8" s="72">
        <v>0</v>
      </c>
      <c r="H8" s="75">
        <v>0</v>
      </c>
      <c r="I8" s="72">
        <v>0</v>
      </c>
      <c r="J8" s="75">
        <v>0</v>
      </c>
      <c r="K8" s="75">
        <v>0</v>
      </c>
      <c r="L8" s="81"/>
    </row>
    <row r="9" spans="2:12" x14ac:dyDescent="0.25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2:12" x14ac:dyDescent="0.25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2:12" x14ac:dyDescent="0.25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25"/>
  <sheetViews>
    <sheetView topLeftCell="A4" workbookViewId="0">
      <selection activeCell="G8" sqref="G8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2"/>
      <c r="C1" s="2"/>
      <c r="D1" s="2"/>
      <c r="E1" s="3"/>
      <c r="F1" s="3"/>
      <c r="G1" s="3"/>
    </row>
    <row r="2" spans="2:7" ht="15.75" customHeight="1" x14ac:dyDescent="0.25">
      <c r="B2" s="212" t="s">
        <v>25</v>
      </c>
      <c r="C2" s="212"/>
      <c r="D2" s="212"/>
      <c r="E2" s="212"/>
      <c r="F2" s="212"/>
      <c r="G2" s="212"/>
    </row>
    <row r="3" spans="2:7" ht="18" x14ac:dyDescent="0.25">
      <c r="B3" s="78"/>
      <c r="C3" s="78"/>
      <c r="D3" s="78"/>
      <c r="E3" s="79"/>
      <c r="F3" s="79"/>
      <c r="G3" s="79"/>
    </row>
    <row r="4" spans="2:7" ht="25.5" x14ac:dyDescent="0.25">
      <c r="B4" s="80" t="s">
        <v>6</v>
      </c>
      <c r="C4" s="80" t="s">
        <v>127</v>
      </c>
      <c r="D4" s="80" t="s">
        <v>120</v>
      </c>
      <c r="E4" s="80" t="s">
        <v>121</v>
      </c>
      <c r="F4" s="80" t="s">
        <v>13</v>
      </c>
      <c r="G4" s="80" t="s">
        <v>13</v>
      </c>
    </row>
    <row r="5" spans="2:7" x14ac:dyDescent="0.25">
      <c r="B5" s="80">
        <v>1</v>
      </c>
      <c r="C5" s="80">
        <v>2</v>
      </c>
      <c r="D5" s="80">
        <v>3</v>
      </c>
      <c r="E5" s="80">
        <v>4</v>
      </c>
      <c r="F5" s="80" t="s">
        <v>65</v>
      </c>
      <c r="G5" s="80" t="s">
        <v>66</v>
      </c>
    </row>
    <row r="6" spans="2:7" ht="15.75" customHeight="1" x14ac:dyDescent="0.25">
      <c r="B6" s="124" t="s">
        <v>130</v>
      </c>
      <c r="C6" s="113">
        <f>C7+C8+C12</f>
        <v>742017.14</v>
      </c>
      <c r="D6" s="165">
        <f>D7+D8+D11</f>
        <v>1973500</v>
      </c>
      <c r="E6" s="48">
        <f>E7+E8+E12</f>
        <v>1040663.0700000001</v>
      </c>
      <c r="F6" s="48">
        <f>E6/C6*100</f>
        <v>140.247847913594</v>
      </c>
      <c r="G6" s="172">
        <f>E6/D6*100</f>
        <v>52.731850519381815</v>
      </c>
    </row>
    <row r="7" spans="2:7" ht="15.75" customHeight="1" x14ac:dyDescent="0.25">
      <c r="B7" s="124" t="s">
        <v>21</v>
      </c>
      <c r="C7" s="113">
        <v>738252.88</v>
      </c>
      <c r="D7" s="165">
        <v>1957500</v>
      </c>
      <c r="E7" s="48">
        <v>877786.87</v>
      </c>
      <c r="F7" s="48">
        <f>E7/C7*100</f>
        <v>118.90056832558513</v>
      </c>
      <c r="G7" s="172">
        <f>E7/D7*100</f>
        <v>44.842241123882502</v>
      </c>
    </row>
    <row r="8" spans="2:7" ht="15.75" x14ac:dyDescent="0.25">
      <c r="B8" s="127" t="s">
        <v>87</v>
      </c>
      <c r="C8" s="114">
        <v>3764.2</v>
      </c>
      <c r="D8" s="168">
        <v>8000</v>
      </c>
      <c r="E8" s="168">
        <v>162875.89000000001</v>
      </c>
      <c r="F8" s="168">
        <f>E8/C8*100</f>
        <v>4326.9722650231133</v>
      </c>
      <c r="G8" s="166">
        <f>E8/D8*100</f>
        <v>2035.9486250000004</v>
      </c>
    </row>
    <row r="9" spans="2:7" ht="15.75" x14ac:dyDescent="0.25">
      <c r="B9" s="141" t="s">
        <v>131</v>
      </c>
      <c r="C9" s="113">
        <v>0</v>
      </c>
      <c r="D9" s="166">
        <v>0</v>
      </c>
      <c r="E9" s="166">
        <v>0</v>
      </c>
      <c r="F9" s="166">
        <v>0</v>
      </c>
      <c r="G9" s="166">
        <v>0</v>
      </c>
    </row>
    <row r="10" spans="2:7" ht="15.75" x14ac:dyDescent="0.25">
      <c r="B10" s="124" t="s">
        <v>132</v>
      </c>
      <c r="C10" s="114">
        <v>0</v>
      </c>
      <c r="D10" s="166">
        <v>0</v>
      </c>
      <c r="E10" s="166">
        <v>0</v>
      </c>
      <c r="F10" s="166">
        <v>0</v>
      </c>
      <c r="G10" s="166">
        <v>0</v>
      </c>
    </row>
    <row r="11" spans="2:7" ht="15.75" x14ac:dyDescent="0.25">
      <c r="B11" s="141" t="s">
        <v>133</v>
      </c>
      <c r="C11" s="114">
        <v>0</v>
      </c>
      <c r="D11" s="168">
        <v>8000</v>
      </c>
      <c r="E11" s="166">
        <v>0</v>
      </c>
      <c r="F11" s="166">
        <v>0</v>
      </c>
      <c r="G11" s="166">
        <v>0</v>
      </c>
    </row>
    <row r="12" spans="2:7" ht="15.75" x14ac:dyDescent="0.25">
      <c r="B12" s="124" t="s">
        <v>134</v>
      </c>
      <c r="C12" s="113">
        <v>0.06</v>
      </c>
      <c r="D12" s="172">
        <v>0</v>
      </c>
      <c r="E12" s="173">
        <v>0.31</v>
      </c>
      <c r="F12" s="172">
        <f>E12/C12*100</f>
        <v>516.66666666666674</v>
      </c>
      <c r="G12" s="172">
        <v>0</v>
      </c>
    </row>
    <row r="13" spans="2:7" ht="15.75" x14ac:dyDescent="0.25">
      <c r="B13" s="125"/>
      <c r="C13" s="114"/>
      <c r="D13" s="166"/>
      <c r="E13" s="166"/>
      <c r="F13" s="166"/>
      <c r="G13" s="166"/>
    </row>
    <row r="14" spans="2:7" ht="15.75" x14ac:dyDescent="0.25">
      <c r="B14" s="126"/>
      <c r="C14" s="115"/>
      <c r="D14" s="112"/>
      <c r="E14" s="112"/>
      <c r="F14" s="112"/>
      <c r="G14" s="112"/>
    </row>
    <row r="15" spans="2:7" ht="15.75" x14ac:dyDescent="0.25">
      <c r="B15" s="126"/>
      <c r="C15" s="115"/>
      <c r="D15" s="112"/>
      <c r="E15" s="112"/>
      <c r="F15" s="112"/>
      <c r="G15" s="112"/>
    </row>
    <row r="16" spans="2:7" ht="15.75" x14ac:dyDescent="0.25">
      <c r="B16" s="127" t="s">
        <v>135</v>
      </c>
      <c r="C16" s="115"/>
      <c r="D16" s="112"/>
      <c r="E16" s="112"/>
      <c r="F16" s="112"/>
      <c r="G16" s="112"/>
    </row>
    <row r="17" spans="2:7" ht="15.75" x14ac:dyDescent="0.25">
      <c r="B17" s="124" t="s">
        <v>136</v>
      </c>
      <c r="C17" s="113">
        <f>C18+C19</f>
        <v>871278.2699999999</v>
      </c>
      <c r="D17" s="169">
        <f>D18+D19</f>
        <v>1793500</v>
      </c>
      <c r="E17" s="169">
        <v>931818.27</v>
      </c>
      <c r="F17" s="172">
        <f>E17/C17*100</f>
        <v>106.94841155627583</v>
      </c>
      <c r="G17" s="172">
        <f>E17/D17*100</f>
        <v>51.95529802063006</v>
      </c>
    </row>
    <row r="18" spans="2:7" ht="15.75" x14ac:dyDescent="0.25">
      <c r="B18" s="124" t="s">
        <v>21</v>
      </c>
      <c r="C18" s="114">
        <v>867514.07</v>
      </c>
      <c r="D18" s="168">
        <v>1785500</v>
      </c>
      <c r="E18" s="168">
        <v>768942.38</v>
      </c>
      <c r="F18" s="166">
        <f>E18/C18*100</f>
        <v>88.63745345363678</v>
      </c>
      <c r="G18" s="166">
        <f>E18/D18*100</f>
        <v>43.06594119294315</v>
      </c>
    </row>
    <row r="19" spans="2:7" ht="15.75" x14ac:dyDescent="0.25">
      <c r="B19" s="127" t="s">
        <v>137</v>
      </c>
      <c r="C19" s="114">
        <v>3764.2</v>
      </c>
      <c r="D19" s="168">
        <v>8000</v>
      </c>
      <c r="E19" s="168">
        <v>162875.89000000001</v>
      </c>
      <c r="F19" s="168">
        <f>E19/C19*100</f>
        <v>4326.9722650231133</v>
      </c>
      <c r="G19" s="166">
        <f>E19/D19*100</f>
        <v>2035.9486250000004</v>
      </c>
    </row>
    <row r="20" spans="2:7" ht="15.75" x14ac:dyDescent="0.25">
      <c r="B20" s="125" t="s">
        <v>138</v>
      </c>
      <c r="C20" s="114">
        <v>0</v>
      </c>
      <c r="D20" s="166">
        <v>0</v>
      </c>
      <c r="E20" s="166">
        <v>0</v>
      </c>
      <c r="F20" s="166">
        <v>0</v>
      </c>
      <c r="G20" s="166">
        <v>0</v>
      </c>
    </row>
    <row r="21" spans="2:7" ht="15.75" x14ac:dyDescent="0.25">
      <c r="B21" s="112"/>
      <c r="C21" s="119"/>
      <c r="D21" s="112"/>
      <c r="E21" s="112"/>
      <c r="F21" s="112"/>
      <c r="G21" s="112"/>
    </row>
    <row r="22" spans="2:7" ht="15.75" x14ac:dyDescent="0.25">
      <c r="B22" s="112"/>
      <c r="C22" s="120"/>
      <c r="D22" s="112"/>
      <c r="E22" s="112"/>
      <c r="F22" s="112"/>
      <c r="G22" s="112"/>
    </row>
    <row r="23" spans="2:7" x14ac:dyDescent="0.25">
      <c r="B23" s="112"/>
      <c r="C23" s="112"/>
      <c r="D23" s="112"/>
      <c r="E23" s="112"/>
      <c r="F23" s="112"/>
      <c r="G23" s="112"/>
    </row>
    <row r="24" spans="2:7" x14ac:dyDescent="0.25">
      <c r="B24" s="112"/>
      <c r="C24" s="112"/>
      <c r="D24" s="112"/>
      <c r="E24" s="112"/>
      <c r="F24" s="112"/>
      <c r="G24" s="112"/>
    </row>
    <row r="25" spans="2:7" x14ac:dyDescent="0.25">
      <c r="B25" s="112"/>
      <c r="C25" s="112"/>
      <c r="D25" s="112"/>
      <c r="E25" s="112"/>
      <c r="F25" s="112"/>
      <c r="G25" s="112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56"/>
  <sheetViews>
    <sheetView tabSelected="1" topLeftCell="A37" zoomScaleNormal="100" workbookViewId="0">
      <selection activeCell="F23" sqref="F23"/>
    </sheetView>
  </sheetViews>
  <sheetFormatPr defaultRowHeight="15" x14ac:dyDescent="0.25"/>
  <cols>
    <col min="2" max="2" width="18.5703125" customWidth="1"/>
    <col min="3" max="3" width="51.85546875" customWidth="1"/>
    <col min="4" max="4" width="25.28515625" style="57" customWidth="1"/>
    <col min="5" max="5" width="25.28515625" customWidth="1"/>
    <col min="6" max="6" width="15.7109375" customWidth="1"/>
  </cols>
  <sheetData>
    <row r="1" spans="2:6" ht="18" x14ac:dyDescent="0.25">
      <c r="B1" s="2"/>
      <c r="C1" s="2"/>
      <c r="D1" s="55"/>
      <c r="E1" s="2"/>
      <c r="F1" s="3"/>
    </row>
    <row r="2" spans="2:6" ht="18" customHeight="1" x14ac:dyDescent="0.25">
      <c r="B2" s="174" t="s">
        <v>9</v>
      </c>
      <c r="C2" s="175"/>
      <c r="D2" s="175"/>
      <c r="E2" s="175"/>
      <c r="F2" s="175"/>
    </row>
    <row r="3" spans="2:6" ht="18" x14ac:dyDescent="0.25">
      <c r="B3" s="2"/>
      <c r="C3" s="2"/>
      <c r="D3" s="55"/>
      <c r="E3" s="2"/>
      <c r="F3" s="3"/>
    </row>
    <row r="4" spans="2:6" ht="15.75" x14ac:dyDescent="0.25">
      <c r="B4" s="176" t="s">
        <v>42</v>
      </c>
      <c r="C4" s="176"/>
      <c r="D4" s="176"/>
      <c r="E4" s="176"/>
      <c r="F4" s="176"/>
    </row>
    <row r="5" spans="2:6" ht="18" x14ac:dyDescent="0.25">
      <c r="B5" s="2"/>
      <c r="C5" s="2"/>
      <c r="D5" s="55"/>
      <c r="E5" s="2"/>
      <c r="F5" s="3"/>
    </row>
    <row r="6" spans="2:6" ht="25.5" x14ac:dyDescent="0.25">
      <c r="B6" s="177" t="s">
        <v>6</v>
      </c>
      <c r="C6" s="178"/>
      <c r="D6" s="23" t="s">
        <v>124</v>
      </c>
      <c r="E6" s="23" t="s">
        <v>125</v>
      </c>
      <c r="F6" s="23" t="s">
        <v>13</v>
      </c>
    </row>
    <row r="7" spans="2:6" s="18" customFormat="1" ht="15.75" customHeight="1" x14ac:dyDescent="0.2">
      <c r="B7" s="179">
        <v>1</v>
      </c>
      <c r="C7" s="180"/>
      <c r="D7" s="64">
        <v>2</v>
      </c>
      <c r="E7" s="24">
        <v>3</v>
      </c>
      <c r="F7" s="24" t="s">
        <v>48</v>
      </c>
    </row>
    <row r="8" spans="2:6" s="25" customFormat="1" x14ac:dyDescent="0.25">
      <c r="B8" s="65">
        <v>29515</v>
      </c>
      <c r="C8" s="38" t="s">
        <v>106</v>
      </c>
      <c r="D8" s="107"/>
      <c r="E8" s="108"/>
      <c r="F8" s="109"/>
    </row>
    <row r="9" spans="2:6" s="25" customFormat="1" x14ac:dyDescent="0.25">
      <c r="B9" s="181" t="s">
        <v>49</v>
      </c>
      <c r="C9" s="182"/>
      <c r="D9" s="110">
        <f>D10+D11+D12</f>
        <v>1793500</v>
      </c>
      <c r="E9" s="111">
        <f>E10+E11</f>
        <v>931818.27</v>
      </c>
      <c r="F9" s="108">
        <f>E9/D9*100</f>
        <v>51.95529802063006</v>
      </c>
    </row>
    <row r="10" spans="2:6" s="25" customFormat="1" x14ac:dyDescent="0.25">
      <c r="B10" s="37">
        <v>11</v>
      </c>
      <c r="C10" s="40" t="s">
        <v>50</v>
      </c>
      <c r="D10" s="107">
        <v>1785500</v>
      </c>
      <c r="E10" s="108">
        <v>768942.38</v>
      </c>
      <c r="F10" s="108">
        <f>E10/D10*100</f>
        <v>43.06594119294315</v>
      </c>
    </row>
    <row r="11" spans="2:6" s="25" customFormat="1" x14ac:dyDescent="0.25">
      <c r="B11" s="37">
        <v>41</v>
      </c>
      <c r="C11" s="40" t="s">
        <v>99</v>
      </c>
      <c r="D11" s="107">
        <v>0</v>
      </c>
      <c r="E11" s="108">
        <v>162875.89000000001</v>
      </c>
      <c r="F11" s="108">
        <v>0</v>
      </c>
    </row>
    <row r="12" spans="2:6" s="25" customFormat="1" x14ac:dyDescent="0.25">
      <c r="B12" s="37">
        <v>55</v>
      </c>
      <c r="C12" s="40" t="s">
        <v>51</v>
      </c>
      <c r="D12" s="107">
        <v>8000</v>
      </c>
      <c r="E12" s="108">
        <v>0</v>
      </c>
      <c r="F12" s="108">
        <v>0</v>
      </c>
    </row>
    <row r="13" spans="2:6" s="25" customFormat="1" x14ac:dyDescent="0.25">
      <c r="B13" s="39">
        <v>1009</v>
      </c>
      <c r="C13" s="41" t="s">
        <v>118</v>
      </c>
      <c r="D13" s="86"/>
      <c r="E13" s="85"/>
      <c r="F13" s="85"/>
    </row>
    <row r="14" spans="2:6" s="25" customFormat="1" x14ac:dyDescent="0.25">
      <c r="B14" s="45" t="s">
        <v>104</v>
      </c>
      <c r="C14" s="46" t="s">
        <v>105</v>
      </c>
      <c r="D14" s="87"/>
      <c r="E14" s="88"/>
      <c r="F14" s="89"/>
    </row>
    <row r="15" spans="2:6" s="25" customFormat="1" x14ac:dyDescent="0.25">
      <c r="B15" s="59">
        <v>11</v>
      </c>
      <c r="C15" s="60" t="s">
        <v>50</v>
      </c>
      <c r="D15" s="102">
        <f>D16+D25+D50+D54</f>
        <v>1793500</v>
      </c>
      <c r="E15" s="90">
        <f>E16+E20+E22</f>
        <v>820280.97</v>
      </c>
      <c r="F15" s="90">
        <f t="shared" ref="F15:F28" si="0">E15/D15*100</f>
        <v>45.736323947588517</v>
      </c>
    </row>
    <row r="16" spans="2:6" s="25" customFormat="1" x14ac:dyDescent="0.25">
      <c r="B16" s="39">
        <v>31</v>
      </c>
      <c r="C16" s="41" t="s">
        <v>4</v>
      </c>
      <c r="D16" s="83">
        <f>D17+D18+D19</f>
        <v>1482500</v>
      </c>
      <c r="E16" s="84">
        <f>E17+E18+E19</f>
        <v>763854.44</v>
      </c>
      <c r="F16" s="84">
        <f t="shared" si="0"/>
        <v>51.52475143338954</v>
      </c>
    </row>
    <row r="17" spans="2:6" x14ac:dyDescent="0.25">
      <c r="B17" s="37">
        <v>3111</v>
      </c>
      <c r="C17" s="40" t="s">
        <v>18</v>
      </c>
      <c r="D17" s="86">
        <v>1224000</v>
      </c>
      <c r="E17" s="85">
        <v>619754.5</v>
      </c>
      <c r="F17" s="85">
        <f t="shared" si="0"/>
        <v>50.63353758169935</v>
      </c>
    </row>
    <row r="18" spans="2:6" x14ac:dyDescent="0.25">
      <c r="B18" s="37">
        <v>3121</v>
      </c>
      <c r="C18" s="40" t="s">
        <v>93</v>
      </c>
      <c r="D18" s="86">
        <v>56500</v>
      </c>
      <c r="E18" s="85">
        <v>41865.51</v>
      </c>
      <c r="F18" s="85">
        <f t="shared" si="0"/>
        <v>74.098247787610632</v>
      </c>
    </row>
    <row r="19" spans="2:6" x14ac:dyDescent="0.25">
      <c r="B19" s="37">
        <v>3132</v>
      </c>
      <c r="C19" s="40" t="s">
        <v>53</v>
      </c>
      <c r="D19" s="86">
        <v>202000</v>
      </c>
      <c r="E19" s="85">
        <v>102234.43</v>
      </c>
      <c r="F19" s="85">
        <f t="shared" si="0"/>
        <v>50.611103960396029</v>
      </c>
    </row>
    <row r="20" spans="2:6" x14ac:dyDescent="0.25">
      <c r="B20" s="39">
        <v>32</v>
      </c>
      <c r="C20" s="41" t="s">
        <v>11</v>
      </c>
      <c r="D20" s="86">
        <v>0</v>
      </c>
      <c r="E20" s="84">
        <f>E21</f>
        <v>30360.66</v>
      </c>
      <c r="F20" s="85">
        <v>0</v>
      </c>
    </row>
    <row r="21" spans="2:6" x14ac:dyDescent="0.25">
      <c r="B21" s="37">
        <v>3212</v>
      </c>
      <c r="C21" s="43" t="s">
        <v>54</v>
      </c>
      <c r="D21" s="86">
        <v>0</v>
      </c>
      <c r="E21" s="85">
        <v>30360.66</v>
      </c>
      <c r="F21" s="85">
        <v>0</v>
      </c>
    </row>
    <row r="22" spans="2:6" x14ac:dyDescent="0.25">
      <c r="B22" s="39">
        <v>34</v>
      </c>
      <c r="C22" s="47" t="s">
        <v>62</v>
      </c>
      <c r="D22" s="86">
        <v>0</v>
      </c>
      <c r="E22" s="84">
        <f>E23</f>
        <v>26065.87</v>
      </c>
      <c r="F22" s="85">
        <v>0</v>
      </c>
    </row>
    <row r="23" spans="2:6" x14ac:dyDescent="0.25">
      <c r="B23" s="37">
        <v>3433</v>
      </c>
      <c r="C23" s="42" t="s">
        <v>85</v>
      </c>
      <c r="D23" s="92">
        <v>0</v>
      </c>
      <c r="E23" s="72">
        <v>26065.87</v>
      </c>
      <c r="F23" s="85">
        <v>0</v>
      </c>
    </row>
    <row r="24" spans="2:6" x14ac:dyDescent="0.25">
      <c r="B24" s="39">
        <v>41</v>
      </c>
      <c r="C24" s="41" t="s">
        <v>99</v>
      </c>
      <c r="D24" s="86"/>
      <c r="E24" s="84"/>
      <c r="F24" s="85"/>
    </row>
    <row r="25" spans="2:6" x14ac:dyDescent="0.25">
      <c r="B25" s="39">
        <v>32</v>
      </c>
      <c r="C25" s="41" t="s">
        <v>11</v>
      </c>
      <c r="D25" s="83">
        <f>D26+D27+D28+D29+D30+D31+D32+D33+D34+D35+D36+D37+D38+D39+D40+D41+D42+D43+D44+D45+D47+D49</f>
        <v>301000</v>
      </c>
      <c r="E25" s="84">
        <f>E26+E27+E28+E29+E30+E31+E32+E33+E34+E35+E36+E37+E38+E39+E40+E41+E42+E43+E44+E45+E46+E47+E48+E49</f>
        <v>110677.21999999999</v>
      </c>
      <c r="F25" s="84">
        <f t="shared" si="0"/>
        <v>36.769840531561456</v>
      </c>
    </row>
    <row r="26" spans="2:6" x14ac:dyDescent="0.25">
      <c r="B26" s="37">
        <v>3211</v>
      </c>
      <c r="C26" s="40" t="s">
        <v>20</v>
      </c>
      <c r="D26" s="86">
        <v>1500</v>
      </c>
      <c r="E26" s="85">
        <v>331</v>
      </c>
      <c r="F26" s="85">
        <f t="shared" si="0"/>
        <v>22.066666666666666</v>
      </c>
    </row>
    <row r="27" spans="2:6" x14ac:dyDescent="0.25">
      <c r="B27" s="37">
        <v>3212</v>
      </c>
      <c r="C27" s="43" t="s">
        <v>54</v>
      </c>
      <c r="D27" s="86">
        <v>66000</v>
      </c>
      <c r="E27" s="85">
        <v>0</v>
      </c>
      <c r="F27" s="85">
        <f t="shared" si="0"/>
        <v>0</v>
      </c>
    </row>
    <row r="28" spans="2:6" x14ac:dyDescent="0.25">
      <c r="B28" s="37">
        <v>3213</v>
      </c>
      <c r="C28" s="43" t="s">
        <v>73</v>
      </c>
      <c r="D28" s="86">
        <v>2000</v>
      </c>
      <c r="E28" s="85">
        <v>286.91000000000003</v>
      </c>
      <c r="F28" s="85">
        <f t="shared" si="0"/>
        <v>14.345499999999999</v>
      </c>
    </row>
    <row r="29" spans="2:6" x14ac:dyDescent="0.25">
      <c r="B29" s="37">
        <v>3214</v>
      </c>
      <c r="C29" s="43" t="s">
        <v>113</v>
      </c>
      <c r="D29" s="86">
        <v>0</v>
      </c>
      <c r="E29" s="85">
        <v>967.9</v>
      </c>
      <c r="F29" s="85">
        <v>0</v>
      </c>
    </row>
    <row r="30" spans="2:6" x14ac:dyDescent="0.25">
      <c r="B30" s="37">
        <v>3221</v>
      </c>
      <c r="C30" s="40" t="s">
        <v>55</v>
      </c>
      <c r="D30" s="71">
        <v>50500</v>
      </c>
      <c r="E30" s="72">
        <v>9355.02</v>
      </c>
      <c r="F30" s="85">
        <f>E30/D30*100</f>
        <v>18.524792079207923</v>
      </c>
    </row>
    <row r="31" spans="2:6" x14ac:dyDescent="0.25">
      <c r="B31" s="37">
        <v>3222</v>
      </c>
      <c r="C31" s="40" t="s">
        <v>56</v>
      </c>
      <c r="D31" s="71">
        <v>83000</v>
      </c>
      <c r="E31" s="72">
        <v>47090.35</v>
      </c>
      <c r="F31" s="85">
        <f>E31/D31*100</f>
        <v>56.735361445783127</v>
      </c>
    </row>
    <row r="32" spans="2:6" x14ac:dyDescent="0.25">
      <c r="B32" s="37">
        <v>3223</v>
      </c>
      <c r="C32" s="40" t="s">
        <v>57</v>
      </c>
      <c r="D32" s="71">
        <v>20000</v>
      </c>
      <c r="E32" s="72">
        <v>12896.33</v>
      </c>
      <c r="F32" s="85">
        <f>E32/D32*100</f>
        <v>64.481650000000002</v>
      </c>
    </row>
    <row r="33" spans="2:6" x14ac:dyDescent="0.25">
      <c r="B33" s="37">
        <v>3224</v>
      </c>
      <c r="C33" s="40" t="s">
        <v>89</v>
      </c>
      <c r="D33" s="71">
        <v>2000</v>
      </c>
      <c r="E33" s="72">
        <v>1060.06</v>
      </c>
      <c r="F33" s="85">
        <f>E33/D33*100</f>
        <v>53.003</v>
      </c>
    </row>
    <row r="34" spans="2:6" x14ac:dyDescent="0.25">
      <c r="B34" s="37">
        <v>3225</v>
      </c>
      <c r="C34" s="40" t="s">
        <v>76</v>
      </c>
      <c r="D34" s="71">
        <v>8000</v>
      </c>
      <c r="E34" s="72">
        <v>4758.41</v>
      </c>
      <c r="F34" s="85">
        <f>E34/D34*100</f>
        <v>59.480124999999994</v>
      </c>
    </row>
    <row r="35" spans="2:6" x14ac:dyDescent="0.25">
      <c r="B35" s="37">
        <v>3227</v>
      </c>
      <c r="C35" s="40" t="s">
        <v>94</v>
      </c>
      <c r="D35" s="71">
        <v>4000</v>
      </c>
      <c r="E35" s="72">
        <v>0</v>
      </c>
      <c r="F35" s="85">
        <v>0</v>
      </c>
    </row>
    <row r="36" spans="2:6" x14ac:dyDescent="0.25">
      <c r="B36" s="37">
        <v>3231</v>
      </c>
      <c r="C36" s="40" t="s">
        <v>78</v>
      </c>
      <c r="D36" s="71">
        <v>8000</v>
      </c>
      <c r="E36" s="72">
        <v>2506.17</v>
      </c>
      <c r="F36" s="85">
        <f t="shared" ref="F36:F42" si="1">E36/D36*100</f>
        <v>31.327124999999999</v>
      </c>
    </row>
    <row r="37" spans="2:6" x14ac:dyDescent="0.25">
      <c r="B37" s="37">
        <v>3232</v>
      </c>
      <c r="C37" s="40" t="s">
        <v>91</v>
      </c>
      <c r="D37" s="71">
        <v>7000</v>
      </c>
      <c r="E37" s="72">
        <v>4535.8999999999996</v>
      </c>
      <c r="F37" s="85">
        <f t="shared" si="1"/>
        <v>64.798571428571421</v>
      </c>
    </row>
    <row r="38" spans="2:6" x14ac:dyDescent="0.25">
      <c r="B38" s="37">
        <v>3233</v>
      </c>
      <c r="C38" s="40" t="s">
        <v>58</v>
      </c>
      <c r="D38" s="71">
        <v>3000</v>
      </c>
      <c r="E38" s="72">
        <v>582.38</v>
      </c>
      <c r="F38" s="85">
        <f t="shared" si="1"/>
        <v>19.412666666666667</v>
      </c>
    </row>
    <row r="39" spans="2:6" x14ac:dyDescent="0.25">
      <c r="B39" s="37">
        <v>3234</v>
      </c>
      <c r="C39" s="40" t="s">
        <v>107</v>
      </c>
      <c r="D39" s="71">
        <v>10000</v>
      </c>
      <c r="E39" s="72">
        <v>4116.3999999999996</v>
      </c>
      <c r="F39" s="85">
        <f t="shared" si="1"/>
        <v>41.163999999999994</v>
      </c>
    </row>
    <row r="40" spans="2:6" x14ac:dyDescent="0.25">
      <c r="B40" s="37">
        <v>3235</v>
      </c>
      <c r="C40" s="40" t="s">
        <v>59</v>
      </c>
      <c r="D40" s="71">
        <v>1500</v>
      </c>
      <c r="E40" s="72">
        <v>563.75</v>
      </c>
      <c r="F40" s="85">
        <f t="shared" si="1"/>
        <v>37.583333333333336</v>
      </c>
    </row>
    <row r="41" spans="2:6" x14ac:dyDescent="0.25">
      <c r="B41" s="37">
        <v>3236</v>
      </c>
      <c r="C41" s="40" t="s">
        <v>92</v>
      </c>
      <c r="D41" s="71">
        <v>6000</v>
      </c>
      <c r="E41" s="72">
        <v>3469.1</v>
      </c>
      <c r="F41" s="85">
        <f t="shared" si="1"/>
        <v>57.818333333333328</v>
      </c>
    </row>
    <row r="42" spans="2:6" x14ac:dyDescent="0.25">
      <c r="B42" s="37">
        <v>3237</v>
      </c>
      <c r="C42" s="40" t="s">
        <v>60</v>
      </c>
      <c r="D42" s="71">
        <v>5000</v>
      </c>
      <c r="E42" s="72">
        <v>995.4</v>
      </c>
      <c r="F42" s="85">
        <f t="shared" si="1"/>
        <v>19.908000000000001</v>
      </c>
    </row>
    <row r="43" spans="2:6" x14ac:dyDescent="0.25">
      <c r="B43" s="37">
        <v>3238</v>
      </c>
      <c r="C43" s="40" t="s">
        <v>114</v>
      </c>
      <c r="D43" s="71">
        <v>0</v>
      </c>
      <c r="E43" s="72">
        <v>1433.71</v>
      </c>
      <c r="F43" s="85">
        <v>0</v>
      </c>
    </row>
    <row r="44" spans="2:6" x14ac:dyDescent="0.25">
      <c r="B44" s="37">
        <v>3239</v>
      </c>
      <c r="C44" s="40" t="s">
        <v>90</v>
      </c>
      <c r="D44" s="71">
        <v>18000</v>
      </c>
      <c r="E44" s="72">
        <v>6768</v>
      </c>
      <c r="F44" s="85">
        <f>E44/D44*100</f>
        <v>37.6</v>
      </c>
    </row>
    <row r="45" spans="2:6" x14ac:dyDescent="0.25">
      <c r="B45" s="37">
        <v>3293</v>
      </c>
      <c r="C45" s="40" t="s">
        <v>61</v>
      </c>
      <c r="D45" s="71">
        <v>500</v>
      </c>
      <c r="E45" s="72">
        <v>0</v>
      </c>
      <c r="F45" s="85">
        <f>E45/D45*100</f>
        <v>0</v>
      </c>
    </row>
    <row r="46" spans="2:6" x14ac:dyDescent="0.25">
      <c r="B46" s="37">
        <v>3294</v>
      </c>
      <c r="C46" s="40" t="s">
        <v>140</v>
      </c>
      <c r="D46" s="71">
        <v>0</v>
      </c>
      <c r="E46" s="72">
        <v>60</v>
      </c>
      <c r="F46" s="85">
        <v>0</v>
      </c>
    </row>
    <row r="47" spans="2:6" x14ac:dyDescent="0.25">
      <c r="B47" s="37">
        <v>3295</v>
      </c>
      <c r="C47" s="40" t="s">
        <v>108</v>
      </c>
      <c r="D47" s="71">
        <v>4000</v>
      </c>
      <c r="E47" s="72">
        <v>1428</v>
      </c>
      <c r="F47" s="85">
        <f>E47/D47*100</f>
        <v>35.699999999999996</v>
      </c>
    </row>
    <row r="48" spans="2:6" x14ac:dyDescent="0.25">
      <c r="B48" s="37">
        <v>3296</v>
      </c>
      <c r="C48" s="40" t="s">
        <v>139</v>
      </c>
      <c r="D48" s="71">
        <v>0</v>
      </c>
      <c r="E48" s="72">
        <v>7343.03</v>
      </c>
      <c r="F48" s="85">
        <v>0</v>
      </c>
    </row>
    <row r="49" spans="2:6" x14ac:dyDescent="0.25">
      <c r="B49" s="37">
        <v>3299</v>
      </c>
      <c r="C49" s="40" t="s">
        <v>80</v>
      </c>
      <c r="D49" s="71">
        <v>1000</v>
      </c>
      <c r="E49" s="72">
        <v>129.4</v>
      </c>
      <c r="F49" s="85">
        <f>E49/D49*100</f>
        <v>12.940000000000001</v>
      </c>
    </row>
    <row r="50" spans="2:6" x14ac:dyDescent="0.25">
      <c r="B50" s="39">
        <v>34</v>
      </c>
      <c r="C50" s="47" t="s">
        <v>62</v>
      </c>
      <c r="D50" s="91">
        <f>D51</f>
        <v>2000</v>
      </c>
      <c r="E50" s="91">
        <f>E51+E52</f>
        <v>860.07999999999993</v>
      </c>
      <c r="F50" s="84">
        <f>E50/D50*100</f>
        <v>43.003999999999998</v>
      </c>
    </row>
    <row r="51" spans="2:6" x14ac:dyDescent="0.25">
      <c r="B51" s="37">
        <v>3431</v>
      </c>
      <c r="C51" s="42" t="s">
        <v>63</v>
      </c>
      <c r="D51" s="71">
        <v>2000</v>
      </c>
      <c r="E51" s="72">
        <v>859.93</v>
      </c>
      <c r="F51" s="85">
        <f>E51/D51*100</f>
        <v>42.996499999999997</v>
      </c>
    </row>
    <row r="52" spans="2:6" x14ac:dyDescent="0.25">
      <c r="B52" s="37">
        <v>3432</v>
      </c>
      <c r="C52" s="42" t="s">
        <v>142</v>
      </c>
      <c r="D52" s="92">
        <v>0</v>
      </c>
      <c r="E52" s="72">
        <v>0.15</v>
      </c>
      <c r="F52" s="85">
        <v>0</v>
      </c>
    </row>
    <row r="53" spans="2:6" x14ac:dyDescent="0.25">
      <c r="B53" s="37"/>
      <c r="C53" s="43"/>
      <c r="D53" s="86"/>
      <c r="E53" s="85"/>
      <c r="F53" s="85"/>
    </row>
    <row r="54" spans="2:6" x14ac:dyDescent="0.25">
      <c r="B54" s="39">
        <v>42</v>
      </c>
      <c r="C54" s="44" t="s">
        <v>64</v>
      </c>
      <c r="D54" s="93">
        <f>D55</f>
        <v>8000</v>
      </c>
      <c r="E54" s="91">
        <v>0</v>
      </c>
      <c r="F54" s="84">
        <v>0</v>
      </c>
    </row>
    <row r="55" spans="2:6" x14ac:dyDescent="0.25">
      <c r="B55" s="37">
        <v>4227</v>
      </c>
      <c r="C55" s="43" t="s">
        <v>119</v>
      </c>
      <c r="D55" s="92">
        <v>8000</v>
      </c>
      <c r="E55" s="72">
        <v>0</v>
      </c>
      <c r="F55" s="85">
        <v>0</v>
      </c>
    </row>
    <row r="56" spans="2:6" x14ac:dyDescent="0.25">
      <c r="B56" s="58"/>
      <c r="C56" s="41"/>
      <c r="D56" s="56"/>
      <c r="E56" s="52"/>
      <c r="F56" s="51"/>
    </row>
  </sheetData>
  <mergeCells count="5">
    <mergeCell ref="B2:F2"/>
    <mergeCell ref="B4:F4"/>
    <mergeCell ref="B6:C6"/>
    <mergeCell ref="B7:C7"/>
    <mergeCell ref="B9:C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DJV Trilj</cp:lastModifiedBy>
  <cp:lastPrinted>2026-07-30T11:46:30Z</cp:lastPrinted>
  <dcterms:created xsi:type="dcterms:W3CDTF">2022-08-12T12:51:27Z</dcterms:created>
  <dcterms:modified xsi:type="dcterms:W3CDTF">2026-07-30T11:46:33Z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