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046BE8E-CA8F-4B0C-B7D4-411B9F8F5D28}" xr6:coauthVersionLast="47" xr6:coauthVersionMax="47" xr10:uidLastSave="{00000000-0000-0000-0000-000000000000}"/>
  <bookViews>
    <workbookView xWindow="-120" yWindow="-120" windowWidth="24240" windowHeight="13020" firstSheet="3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19" i="8"/>
  <c r="G18" i="8"/>
  <c r="G15" i="8"/>
  <c r="G14" i="8"/>
  <c r="F19" i="8"/>
  <c r="F18" i="8"/>
  <c r="F17" i="8"/>
  <c r="F16" i="8"/>
  <c r="F15" i="8"/>
  <c r="F14" i="8"/>
  <c r="G12" i="8"/>
  <c r="F12" i="8"/>
  <c r="E9" i="7"/>
  <c r="E13" i="8"/>
  <c r="D20" i="7"/>
  <c r="I15" i="1"/>
  <c r="F11" i="8"/>
  <c r="F10" i="8"/>
  <c r="F9" i="8"/>
  <c r="C9" i="8"/>
  <c r="C6" i="8" s="1"/>
  <c r="I20" i="3"/>
  <c r="G20" i="3"/>
  <c r="G8" i="8"/>
  <c r="G6" i="8"/>
  <c r="I13" i="3"/>
  <c r="I12" i="3" s="1"/>
  <c r="J12" i="3" s="1"/>
  <c r="K76" i="3"/>
  <c r="J76" i="3"/>
  <c r="F44" i="7"/>
  <c r="F42" i="7"/>
  <c r="F41" i="7"/>
  <c r="F39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2" i="7"/>
  <c r="F19" i="7"/>
  <c r="F18" i="7"/>
  <c r="F17" i="7"/>
  <c r="F12" i="7"/>
  <c r="F10" i="7"/>
  <c r="K68" i="3"/>
  <c r="K65" i="3"/>
  <c r="K64" i="3"/>
  <c r="K63" i="3"/>
  <c r="K61" i="3"/>
  <c r="K59" i="3"/>
  <c r="K58" i="3"/>
  <c r="K57" i="3"/>
  <c r="K56" i="3"/>
  <c r="K55" i="3"/>
  <c r="K54" i="3"/>
  <c r="K53" i="3"/>
  <c r="K51" i="3"/>
  <c r="K50" i="3"/>
  <c r="K49" i="3"/>
  <c r="K48" i="3"/>
  <c r="K47" i="3"/>
  <c r="K46" i="3"/>
  <c r="K43" i="3"/>
  <c r="K42" i="3"/>
  <c r="K41" i="3"/>
  <c r="K38" i="3"/>
  <c r="K36" i="3"/>
  <c r="K34" i="3"/>
  <c r="G6" i="11"/>
  <c r="F6" i="11"/>
  <c r="J73" i="3"/>
  <c r="J72" i="3"/>
  <c r="J71" i="3"/>
  <c r="J69" i="3"/>
  <c r="J68" i="3"/>
  <c r="J66" i="3"/>
  <c r="J65" i="3"/>
  <c r="J64" i="3"/>
  <c r="J63" i="3"/>
  <c r="J61" i="3"/>
  <c r="J60" i="3"/>
  <c r="J59" i="3"/>
  <c r="J58" i="3"/>
  <c r="J57" i="3"/>
  <c r="J56" i="3"/>
  <c r="J55" i="3"/>
  <c r="J54" i="3"/>
  <c r="J53" i="3"/>
  <c r="J51" i="3"/>
  <c r="J50" i="3"/>
  <c r="J49" i="3"/>
  <c r="J48" i="3"/>
  <c r="J47" i="3"/>
  <c r="J46" i="3"/>
  <c r="J44" i="3"/>
  <c r="J43" i="3"/>
  <c r="J42" i="3"/>
  <c r="J41" i="3"/>
  <c r="J38" i="3"/>
  <c r="J37" i="3"/>
  <c r="J36" i="3"/>
  <c r="J35" i="3"/>
  <c r="J34" i="3"/>
  <c r="J33" i="3"/>
  <c r="J32" i="3"/>
  <c r="J31" i="3"/>
  <c r="K26" i="3"/>
  <c r="K25" i="3"/>
  <c r="K16" i="3"/>
  <c r="K11" i="3"/>
  <c r="K10" i="3"/>
  <c r="J26" i="3"/>
  <c r="J25" i="3"/>
  <c r="J24" i="3"/>
  <c r="J23" i="3"/>
  <c r="J22" i="3"/>
  <c r="J19" i="3"/>
  <c r="J18" i="3"/>
  <c r="J17" i="3"/>
  <c r="J16" i="3"/>
  <c r="J15" i="3"/>
  <c r="J11" i="3"/>
  <c r="J10" i="3"/>
  <c r="J24" i="1"/>
  <c r="J23" i="1"/>
  <c r="K14" i="1"/>
  <c r="K13" i="1"/>
  <c r="K12" i="1"/>
  <c r="K10" i="1"/>
  <c r="K9" i="1"/>
  <c r="J14" i="1"/>
  <c r="J13" i="1"/>
  <c r="J12" i="1"/>
  <c r="J10" i="1"/>
  <c r="J9" i="1"/>
  <c r="E6" i="8"/>
  <c r="E20" i="7"/>
  <c r="E16" i="7"/>
  <c r="E43" i="7"/>
  <c r="E81" i="7"/>
  <c r="E79" i="7"/>
  <c r="E46" i="7"/>
  <c r="D9" i="7"/>
  <c r="H40" i="3"/>
  <c r="H45" i="3"/>
  <c r="H52" i="3"/>
  <c r="H62" i="3"/>
  <c r="H67" i="3"/>
  <c r="H66" i="3" s="1"/>
  <c r="K66" i="3" s="1"/>
  <c r="H72" i="3"/>
  <c r="H33" i="3"/>
  <c r="K33" i="3" s="1"/>
  <c r="H35" i="3"/>
  <c r="K35" i="3" s="1"/>
  <c r="H37" i="3"/>
  <c r="K37" i="3" s="1"/>
  <c r="H24" i="3"/>
  <c r="H12" i="3"/>
  <c r="H15" i="3"/>
  <c r="K15" i="3" s="1"/>
  <c r="D18" i="8"/>
  <c r="D69" i="7"/>
  <c r="D75" i="7"/>
  <c r="D43" i="7"/>
  <c r="D16" i="7"/>
  <c r="G70" i="3"/>
  <c r="G30" i="3" s="1"/>
  <c r="I70" i="3"/>
  <c r="G67" i="3"/>
  <c r="I67" i="3"/>
  <c r="G62" i="3"/>
  <c r="I62" i="3"/>
  <c r="G52" i="3"/>
  <c r="I52" i="3"/>
  <c r="G45" i="3"/>
  <c r="I45" i="3"/>
  <c r="G40" i="3"/>
  <c r="I40" i="3"/>
  <c r="F7" i="11"/>
  <c r="F8" i="11"/>
  <c r="G7" i="11"/>
  <c r="G8" i="11"/>
  <c r="F7" i="8"/>
  <c r="F8" i="8"/>
  <c r="E78" i="7" l="1"/>
  <c r="E15" i="7" s="1"/>
  <c r="F43" i="7"/>
  <c r="F16" i="7"/>
  <c r="F9" i="7"/>
  <c r="G13" i="8"/>
  <c r="F13" i="8"/>
  <c r="F20" i="7"/>
  <c r="D15" i="7"/>
  <c r="K15" i="1"/>
  <c r="F6" i="8"/>
  <c r="K12" i="3"/>
  <c r="H39" i="3"/>
  <c r="H23" i="3"/>
  <c r="K23" i="3" s="1"/>
  <c r="K24" i="3"/>
  <c r="I30" i="3"/>
  <c r="J70" i="3"/>
  <c r="K67" i="3"/>
  <c r="J67" i="3"/>
  <c r="K62" i="3"/>
  <c r="J62" i="3"/>
  <c r="K52" i="3"/>
  <c r="J52" i="3"/>
  <c r="K45" i="3"/>
  <c r="J45" i="3"/>
  <c r="I39" i="3"/>
  <c r="K40" i="3"/>
  <c r="J40" i="3"/>
  <c r="K72" i="3"/>
  <c r="H71" i="3"/>
  <c r="K71" i="3" s="1"/>
  <c r="H32" i="3"/>
  <c r="G39" i="3"/>
  <c r="J39" i="3" s="1"/>
  <c r="F15" i="7" l="1"/>
  <c r="K39" i="3"/>
  <c r="J30" i="3"/>
  <c r="K30" i="3"/>
  <c r="H31" i="3"/>
  <c r="K31" i="3" s="1"/>
  <c r="K32" i="3"/>
</calcChain>
</file>

<file path=xl/sharedStrings.xml><?xml version="1.0" encoding="utf-8"?>
<sst xmlns="http://schemas.openxmlformats.org/spreadsheetml/2006/main" count="261" uniqueCount="140">
  <si>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</si>
  <si>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</si>
  <si>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</si>
  <si>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</si>
  <si>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</si>
  <si>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</si>
  <si>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</si>
  <si>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</si>
  <si>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</si>
  <si>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</si>
  <si>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</si>
  <si>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</si>
  <si>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</si>
  <si>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</si>
  <si>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</si>
  <si>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</si>
  <si>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</si>
  <si>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</si>
  <si>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</si>
  <si>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</si>
  <si>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</si>
  <si>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</si>
  <si>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</si>
  <si>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</si>
  <si>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</si>
  <si>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</si>
  <si>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</si>
  <si>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</si>
  <si>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 xml:space="preserve">UKUPNO IZDACI </t>
  </si>
  <si>
    <t>IZVJEŠTAJ O RASHODIMA PREMA FUNKCIJSKOJ KLASIFIKACIJI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</si>
  <si>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</si>
  <si>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</si>
  <si>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</si>
  <si>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</si>
  <si>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</si>
  <si>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</si>
  <si>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</si>
  <si>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</si>
  <si>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</si>
  <si>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</si>
  <si>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</si>
  <si>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</si>
  <si>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</si>
  <si>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</si>
  <si>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</si>
  <si>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</si>
  <si>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</si>
  <si>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</si>
  <si>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</si>
  <si>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</si>
  <si>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</si>
  <si>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4=3/2*100</t>
  </si>
  <si>
    <t>IZVORI FINANCIRANJA UKUPNO</t>
  </si>
  <si>
    <t>Opći prihodi i primici</t>
  </si>
  <si>
    <t>Pomoći od drugih proračuna</t>
  </si>
  <si>
    <t>Prihodi od imovine</t>
  </si>
  <si>
    <t>Doprinosi za obvezno zdravstveno osiguranje</t>
  </si>
  <si>
    <t>Naknade za prijevoz, za rad na terenu i odvojeni život</t>
  </si>
  <si>
    <t>Uredski materijal i ostali materijalni rashodi</t>
  </si>
  <si>
    <t>Materijal i sirovine</t>
  </si>
  <si>
    <t>Energija i plin</t>
  </si>
  <si>
    <t>Usluge promidžbe i informiranja</t>
  </si>
  <si>
    <t>Zakupnine i najmnine</t>
  </si>
  <si>
    <t>Intelektualne i osobne usluge</t>
  </si>
  <si>
    <t xml:space="preserve">Reprezentacija </t>
  </si>
  <si>
    <t>Financijski rashodi</t>
  </si>
  <si>
    <t>Bankarske usluge i usluge platnog prometa</t>
  </si>
  <si>
    <t>Rashodi za nabavu proizvedene dugotrajne imovine</t>
  </si>
  <si>
    <t>5=4/2*100</t>
  </si>
  <si>
    <t>6=4/3*100</t>
  </si>
  <si>
    <t>5 Pomoći</t>
  </si>
  <si>
    <t>55 Pomoći od drugih proračuna</t>
  </si>
  <si>
    <t xml:space="preserve">4 Prihodi za posebne namjene </t>
  </si>
  <si>
    <t>Prihodi od financijske imovine</t>
  </si>
  <si>
    <t>Kamate na oročena sredstva i depozite po viđenju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</si>
  <si>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</si>
  <si>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</si>
  <si>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</si>
  <si>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Doprinosi na plaće</t>
  </si>
  <si>
    <t>Stručno usavršavanje zaposlenika</t>
  </si>
  <si>
    <t>Rashodi za materijal i energiju</t>
  </si>
  <si>
    <t>Energija</t>
  </si>
  <si>
    <t>Sitni inventar i auto gume</t>
  </si>
  <si>
    <t>Rahodi za usluge</t>
  </si>
  <si>
    <t>Usluge telefona, pošte i prijevoza</t>
  </si>
  <si>
    <t>Računalne usluge</t>
  </si>
  <si>
    <t>Ostali nespomenuti rashodi poslovanja</t>
  </si>
  <si>
    <t>Reprezentacija</t>
  </si>
  <si>
    <t xml:space="preserve">Bankarske usluge i usluge platnog prometa </t>
  </si>
  <si>
    <t>Postrojenja i oprema</t>
  </si>
  <si>
    <t>Uredska oprema i namještaj</t>
  </si>
  <si>
    <t>Zatezne kamate</t>
  </si>
  <si>
    <t>Prihodi po posebnim propisima</t>
  </si>
  <si>
    <t>Ostali nespomenuti prihodi</t>
  </si>
  <si>
    <t>Prihodi iz nadležnog proračuna za financiranje rashoda za nabavu nefinancijske imovine</t>
  </si>
  <si>
    <t>Materijal i dijelovi za tekuće i investicijsko održavanje</t>
  </si>
  <si>
    <t>Ostale usluge</t>
  </si>
  <si>
    <t>Usluge tekućeg i investicijskog održavanja</t>
  </si>
  <si>
    <t>Zdravstvene i veterinarske usluge</t>
  </si>
  <si>
    <t>Ostali rashodi za zaposlene</t>
  </si>
  <si>
    <t>Službena, radna i zaštitna odjeća i obuća</t>
  </si>
  <si>
    <t>ostali nespomenuti rashodi poslovanja</t>
  </si>
  <si>
    <t>OSTVARENJE/IZVRŠENJE 
2024</t>
  </si>
  <si>
    <t>OSTVARENJE/IZVRŠENJE 
2025.</t>
  </si>
  <si>
    <t>OSTVARENJE/IZVRŠENJE 
2024.</t>
  </si>
  <si>
    <t>Pomoći proračunskim korisnicima iz proračuna koji im nije nadležan</t>
  </si>
  <si>
    <t>Tekuće pomoći proračunskim korisnicima iz proračuna koji im nije nadležan</t>
  </si>
  <si>
    <t>Uređaji, strojevi i oprema za ostale namjene</t>
  </si>
  <si>
    <t>Prihodi za posebne namjene</t>
  </si>
  <si>
    <t>Ostale naknade troškova zaposlenima</t>
  </si>
  <si>
    <t>Komunalne usluge</t>
  </si>
  <si>
    <t>Pristojbe i naknade</t>
  </si>
  <si>
    <t>Ostali financijski rashodi</t>
  </si>
  <si>
    <t>A 100901</t>
  </si>
  <si>
    <t>Redovno poslovanje Vrtića</t>
  </si>
  <si>
    <t>Dječji vrtić Trilj</t>
  </si>
  <si>
    <t>komunalne usluge</t>
  </si>
  <si>
    <t>pristojbe i naknade</t>
  </si>
  <si>
    <t>uredska oprema i namještaj</t>
  </si>
  <si>
    <t>prijevozna sredstva u cestovnom prometu</t>
  </si>
  <si>
    <t>oprema za održavanje i zaštitu</t>
  </si>
  <si>
    <t>09 obrazovanje</t>
  </si>
  <si>
    <t>091 PREDŠKOLSKO OBRAZOVANJE</t>
  </si>
  <si>
    <t>ostale naknade zaposlenima</t>
  </si>
  <si>
    <t>računalne usluge</t>
  </si>
  <si>
    <t>bankarske usluge i usluge platnog prometa</t>
  </si>
  <si>
    <t>oprema za ostale namjene</t>
  </si>
  <si>
    <t xml:space="preserve">Pomoći </t>
  </si>
  <si>
    <r>
      <rPr>
        <b/>
        <sz val="12"/>
        <rFont val="Arial"/>
        <family val="2"/>
        <charset val="238"/>
      </rPr>
      <t>GODIŠNJI</t>
    </r>
    <r>
      <rPr>
        <b/>
        <sz val="12"/>
        <color indexed="8"/>
        <rFont val="Arial"/>
        <family val="2"/>
        <charset val="238"/>
      </rPr>
      <t xml:space="preserve"> IZVJEŠTAJ O IZVRŠENJU FINANCIJSKOG PLANA DJEČJEG VRTIĆA TRILJ ZA  2025. GODINU</t>
    </r>
  </si>
  <si>
    <t>REBALANS  2025.</t>
  </si>
  <si>
    <t>REBALANS 2025.</t>
  </si>
  <si>
    <t>OSTVARENJE/ IZVRŠENJE 
2025.</t>
  </si>
  <si>
    <t>Pomoći od izvanproračunskih korisnika</t>
  </si>
  <si>
    <t>Kapitalne pomoći od izvanproraču. korisnika</t>
  </si>
  <si>
    <t>Prihodi od upravnih i administrativnih pristojbi,pristojbi po posebnim propisima</t>
  </si>
  <si>
    <t xml:space="preserve">41 Prihodi za posebne namjene </t>
  </si>
  <si>
    <t>PREDŠKOLSKI ODGOJ</t>
  </si>
  <si>
    <t>Uređaji,strojevi i oprema za ostale namjene</t>
  </si>
  <si>
    <t xml:space="preserve">oprema </t>
  </si>
  <si>
    <t>prijevozna sredstva u cestovnom prijevozu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</si>
</sst>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wrapText="1"/>
    </xf>
    <xf numFmtId="0" fontId="20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wrapText="1"/>
    </xf>
    <xf numFmtId="4" fontId="25" fillId="0" borderId="3" xfId="0" applyNumberFormat="1" applyFont="1" applyBorder="1"/>
    <xf numFmtId="4" fontId="21" fillId="0" borderId="3" xfId="0" applyNumberFormat="1" applyFont="1" applyBorder="1"/>
    <xf numFmtId="0" fontId="11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/>
    </xf>
    <xf numFmtId="4" fontId="25" fillId="0" borderId="3" xfId="0" applyNumberFormat="1" applyFont="1" applyBorder="1" applyAlignment="1">
      <alignment horizontal="right"/>
    </xf>
    <xf numFmtId="4" fontId="0" fillId="0" borderId="0" xfId="0" applyNumberFormat="1"/>
    <xf numFmtId="0" fontId="21" fillId="0" borderId="0" xfId="0" applyFont="1"/>
    <xf numFmtId="0" fontId="2" fillId="0" borderId="0" xfId="0" applyFont="1" applyAlignment="1">
      <alignment horizontal="right" vertical="center" wrapText="1"/>
    </xf>
    <xf numFmtId="3" fontId="25" fillId="0" borderId="3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/>
    </xf>
    <xf numFmtId="0" fontId="24" fillId="3" borderId="3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4" fontId="26" fillId="0" borderId="3" xfId="0" applyNumberFormat="1" applyFont="1" applyBorder="1"/>
    <xf numFmtId="0" fontId="27" fillId="0" borderId="0" xfId="0" applyFont="1"/>
    <xf numFmtId="0" fontId="3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3" fontId="26" fillId="2" borderId="0" xfId="0" applyNumberFormat="1" applyFont="1" applyFill="1" applyAlignment="1">
      <alignment horizontal="right" vertical="center"/>
    </xf>
    <xf numFmtId="4" fontId="26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21" fillId="0" borderId="0" xfId="0" applyNumberFormat="1" applyFont="1"/>
    <xf numFmtId="0" fontId="28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0" fontId="11" fillId="0" borderId="3" xfId="0" quotePrefix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11" fillId="0" borderId="3" xfId="0" applyNumberFormat="1" applyFont="1" applyBorder="1"/>
    <xf numFmtId="3" fontId="11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/>
    <xf numFmtId="3" fontId="9" fillId="2" borderId="3" xfId="0" applyNumberFormat="1" applyFont="1" applyFill="1" applyBorder="1" applyAlignment="1">
      <alignment horizontal="right"/>
    </xf>
    <xf numFmtId="0" fontId="11" fillId="0" borderId="3" xfId="0" applyFont="1" applyBorder="1"/>
    <xf numFmtId="0" fontId="9" fillId="0" borderId="3" xfId="0" applyFont="1" applyBorder="1"/>
    <xf numFmtId="0" fontId="2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2" fontId="9" fillId="0" borderId="3" xfId="0" applyNumberFormat="1" applyFont="1" applyBorder="1"/>
    <xf numFmtId="0" fontId="10" fillId="2" borderId="3" xfId="0" applyFont="1" applyFill="1" applyBorder="1" applyAlignment="1">
      <alignment horizontal="left" vertical="center" wrapText="1" indent="1"/>
    </xf>
    <xf numFmtId="0" fontId="3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4" fontId="11" fillId="2" borderId="4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4" fontId="9" fillId="4" borderId="3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4" fontId="16" fillId="3" borderId="4" xfId="0" applyNumberFormat="1" applyFont="1" applyFill="1" applyBorder="1" applyAlignment="1">
      <alignment horizontal="right"/>
    </xf>
    <xf numFmtId="4" fontId="16" fillId="3" borderId="3" xfId="0" applyNumberFormat="1" applyFont="1" applyFill="1" applyBorder="1" applyAlignment="1">
      <alignment horizontal="right"/>
    </xf>
    <xf numFmtId="4" fontId="16" fillId="3" borderId="3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 vertical="center"/>
    </xf>
    <xf numFmtId="2" fontId="30" fillId="0" borderId="3" xfId="0" applyNumberFormat="1" applyFont="1" applyBorder="1"/>
    <xf numFmtId="4" fontId="11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Border="1"/>
    <xf numFmtId="3" fontId="28" fillId="2" borderId="3" xfId="0" applyNumberFormat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wrapText="1"/>
    </xf>
    <xf numFmtId="0" fontId="29" fillId="2" borderId="0" xfId="0" applyFont="1" applyFill="1" applyAlignment="1">
      <alignment horizontal="center" vertical="center" wrapText="1"/>
    </xf>
    <xf numFmtId="4" fontId="29" fillId="2" borderId="0" xfId="0" applyNumberFormat="1" applyFont="1" applyFill="1" applyAlignment="1">
      <alignment horizontal="center" vertical="center" wrapText="1"/>
    </xf>
    <xf numFmtId="0" fontId="11" fillId="2" borderId="0" xfId="0" applyFont="1" applyFill="1"/>
    <xf numFmtId="4" fontId="11" fillId="0" borderId="0" xfId="0" applyNumberFormat="1" applyFont="1"/>
    <xf numFmtId="4" fontId="11" fillId="2" borderId="3" xfId="0" applyNumberFormat="1" applyFont="1" applyFill="1" applyBorder="1"/>
    <xf numFmtId="4" fontId="9" fillId="2" borderId="3" xfId="0" applyNumberFormat="1" applyFont="1" applyFill="1" applyBorder="1"/>
    <xf numFmtId="4" fontId="21" fillId="2" borderId="4" xfId="0" applyNumberFormat="1" applyFont="1" applyFill="1" applyBorder="1" applyAlignment="1">
      <alignment horizontal="right" vertical="center"/>
    </xf>
    <xf numFmtId="4" fontId="21" fillId="2" borderId="3" xfId="0" applyNumberFormat="1" applyFont="1" applyFill="1" applyBorder="1" applyAlignment="1">
      <alignment horizontal="right" vertical="center"/>
    </xf>
    <xf numFmtId="3" fontId="21" fillId="2" borderId="3" xfId="0" applyNumberFormat="1" applyFont="1" applyFill="1" applyBorder="1" applyAlignment="1">
      <alignment horizontal="left" vertical="center"/>
    </xf>
    <xf numFmtId="4" fontId="25" fillId="2" borderId="4" xfId="0" applyNumberFormat="1" applyFont="1" applyFill="1" applyBorder="1" applyAlignment="1">
      <alignment horizontal="right" vertical="center"/>
    </xf>
    <xf numFmtId="4" fontId="2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3"/>
  <sheetViews>
    <sheetView topLeftCell="A4" workbookViewId="0">
      <selection activeCell="J24" sqref="J24"/>
    </sheetView>
  </sheetViews>
  <sheetFormatPr defaultRowHeight="15" x14ac:dyDescent="0.25"/>
  <cols>
    <col min="6" max="9" width="25.28515625" customWidth="1"/>
    <col min="10" max="11" width="15.7109375" customWidth="1"/>
    <col min="16" max="16" width="9.85546875" bestFit="1" customWidth="1"/>
  </cols>
  <sheetData>
    <row r="1" spans="2:11" ht="42" customHeight="1" x14ac:dyDescent="0.25">
      <c r="B1" s="135" t="s">
        <v>128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2:11" ht="15.75" customHeight="1" x14ac:dyDescent="0.25">
      <c r="B2" s="144" t="s">
        <v>10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2:11" ht="6.75" customHeight="1" x14ac:dyDescent="0.25">
      <c r="B3" s="161"/>
      <c r="C3" s="161"/>
      <c r="D3" s="161"/>
      <c r="E3" s="27"/>
      <c r="F3" s="27"/>
      <c r="G3" s="27"/>
      <c r="H3" s="27"/>
      <c r="I3" s="29"/>
      <c r="J3" s="29"/>
      <c r="K3" s="28"/>
    </row>
    <row r="4" spans="2:11" ht="18" customHeight="1" x14ac:dyDescent="0.25">
      <c r="B4" s="144" t="s">
        <v>37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2:11" ht="18" customHeight="1" x14ac:dyDescent="0.25">
      <c r="B5" s="30"/>
      <c r="C5" s="31"/>
      <c r="D5" s="31"/>
      <c r="E5" s="31"/>
      <c r="F5" s="31"/>
      <c r="G5" s="31"/>
      <c r="H5" s="31"/>
      <c r="I5" s="31"/>
      <c r="J5" s="31"/>
      <c r="K5" s="28"/>
    </row>
    <row r="6" spans="2:11" x14ac:dyDescent="0.25">
      <c r="B6" s="155" t="s">
        <v>38</v>
      </c>
      <c r="C6" s="155"/>
      <c r="D6" s="155"/>
      <c r="E6" s="155"/>
      <c r="F6" s="155"/>
      <c r="G6" s="32"/>
      <c r="H6" s="32"/>
      <c r="I6" s="32"/>
      <c r="J6" s="33"/>
      <c r="K6" s="28"/>
    </row>
    <row r="7" spans="2:11" ht="25.5" x14ac:dyDescent="0.25">
      <c r="B7" s="156" t="s">
        <v>6</v>
      </c>
      <c r="C7" s="157"/>
      <c r="D7" s="157"/>
      <c r="E7" s="157"/>
      <c r="F7" s="158"/>
      <c r="G7" s="18" t="s">
        <v>102</v>
      </c>
      <c r="H7" s="1" t="s">
        <v>130</v>
      </c>
      <c r="I7" s="18" t="s">
        <v>103</v>
      </c>
      <c r="J7" s="1" t="s">
        <v>13</v>
      </c>
      <c r="K7" s="1" t="s">
        <v>13</v>
      </c>
    </row>
    <row r="8" spans="2:11" s="19" customFormat="1" ht="11.25" x14ac:dyDescent="0.2">
      <c r="B8" s="149">
        <v>1</v>
      </c>
      <c r="C8" s="149"/>
      <c r="D8" s="149"/>
      <c r="E8" s="149"/>
      <c r="F8" s="150"/>
      <c r="G8" s="75">
        <v>2</v>
      </c>
      <c r="H8" s="75">
        <v>3</v>
      </c>
      <c r="I8" s="75">
        <v>4</v>
      </c>
      <c r="J8" s="75" t="s">
        <v>68</v>
      </c>
      <c r="K8" s="75" t="s">
        <v>69</v>
      </c>
    </row>
    <row r="9" spans="2:11" x14ac:dyDescent="0.25">
      <c r="B9" s="151" t="s">
        <v>0</v>
      </c>
      <c r="C9" s="152"/>
      <c r="D9" s="152"/>
      <c r="E9" s="152"/>
      <c r="F9" s="153"/>
      <c r="G9" s="76">
        <v>1449599.94</v>
      </c>
      <c r="H9" s="76">
        <v>2188839</v>
      </c>
      <c r="I9" s="76">
        <v>1631752.68</v>
      </c>
      <c r="J9" s="76">
        <f>I9/G9*100</f>
        <v>112.56572485785286</v>
      </c>
      <c r="K9" s="76">
        <f>I9/H9*100</f>
        <v>74.548775857886298</v>
      </c>
    </row>
    <row r="10" spans="2:11" x14ac:dyDescent="0.25">
      <c r="B10" s="154" t="s">
        <v>30</v>
      </c>
      <c r="C10" s="146"/>
      <c r="D10" s="146"/>
      <c r="E10" s="146"/>
      <c r="F10" s="148"/>
      <c r="G10" s="105">
        <v>1449599.94</v>
      </c>
      <c r="H10" s="105">
        <v>2188839</v>
      </c>
      <c r="I10" s="105">
        <v>1631752.68</v>
      </c>
      <c r="J10" s="78">
        <f>I10/G10*100</f>
        <v>112.56572485785286</v>
      </c>
      <c r="K10" s="78">
        <f>I10/H10*100</f>
        <v>74.548775857886298</v>
      </c>
    </row>
    <row r="11" spans="2:11" x14ac:dyDescent="0.25">
      <c r="B11" s="147" t="s">
        <v>35</v>
      </c>
      <c r="C11" s="148"/>
      <c r="D11" s="148"/>
      <c r="E11" s="148"/>
      <c r="F11" s="148"/>
      <c r="G11" s="77"/>
      <c r="H11" s="105"/>
      <c r="I11" s="77"/>
      <c r="J11" s="78"/>
      <c r="K11" s="78"/>
    </row>
    <row r="12" spans="2:11" x14ac:dyDescent="0.25">
      <c r="B12" s="14" t="s">
        <v>1</v>
      </c>
      <c r="C12" s="22"/>
      <c r="D12" s="22"/>
      <c r="E12" s="22"/>
      <c r="F12" s="22"/>
      <c r="G12" s="76">
        <v>1431636.49</v>
      </c>
      <c r="H12" s="76">
        <v>2089000</v>
      </c>
      <c r="I12" s="76">
        <v>1793586.7</v>
      </c>
      <c r="J12" s="76">
        <f>I12/G12*100</f>
        <v>125.2822705015014</v>
      </c>
      <c r="K12" s="76">
        <f>I12/H12*100</f>
        <v>85.858626136907617</v>
      </c>
    </row>
    <row r="13" spans="2:11" x14ac:dyDescent="0.25">
      <c r="B13" s="145" t="s">
        <v>31</v>
      </c>
      <c r="C13" s="146"/>
      <c r="D13" s="146"/>
      <c r="E13" s="146"/>
      <c r="F13" s="146"/>
      <c r="G13" s="105">
        <v>1423873.2</v>
      </c>
      <c r="H13" s="105">
        <v>2018000</v>
      </c>
      <c r="I13" s="105">
        <v>1772713.9</v>
      </c>
      <c r="J13" s="78">
        <f>I13/G13*100</f>
        <v>124.49942171816986</v>
      </c>
      <c r="K13" s="78">
        <f>I13/H13*100</f>
        <v>87.845089197224965</v>
      </c>
    </row>
    <row r="14" spans="2:11" x14ac:dyDescent="0.25">
      <c r="B14" s="147" t="s">
        <v>32</v>
      </c>
      <c r="C14" s="148"/>
      <c r="D14" s="148"/>
      <c r="E14" s="148"/>
      <c r="F14" s="148"/>
      <c r="G14" s="105">
        <v>7763.29</v>
      </c>
      <c r="H14" s="105">
        <v>71000</v>
      </c>
      <c r="I14" s="105">
        <v>20872.8</v>
      </c>
      <c r="J14" s="78">
        <f>I14/G14*100</f>
        <v>268.86539083301022</v>
      </c>
      <c r="K14" s="78">
        <f>I14/H14*100</f>
        <v>29.398309859154931</v>
      </c>
    </row>
    <row r="15" spans="2:11" x14ac:dyDescent="0.25">
      <c r="B15" s="160" t="s">
        <v>39</v>
      </c>
      <c r="C15" s="152"/>
      <c r="D15" s="152"/>
      <c r="E15" s="152"/>
      <c r="F15" s="152"/>
      <c r="G15" s="123">
        <v>-17963.45</v>
      </c>
      <c r="H15" s="76">
        <v>-99839</v>
      </c>
      <c r="I15" s="123">
        <f>I16- 161834.02</f>
        <v>-161834.01999999999</v>
      </c>
      <c r="J15" s="76">
        <f>I15/G15*100</f>
        <v>900.9072310719821</v>
      </c>
      <c r="K15" s="76">
        <f>I15/H15*100</f>
        <v>162.09499293863118</v>
      </c>
    </row>
    <row r="16" spans="2:11" ht="18" x14ac:dyDescent="0.25">
      <c r="B16" s="27"/>
      <c r="C16" s="34"/>
      <c r="D16" s="34"/>
      <c r="E16" s="34"/>
      <c r="F16" s="34"/>
      <c r="G16" s="124"/>
      <c r="H16" s="125"/>
      <c r="I16" s="126"/>
      <c r="J16" s="126"/>
      <c r="K16" s="126"/>
    </row>
    <row r="17" spans="1:42" ht="18" customHeight="1" x14ac:dyDescent="0.25">
      <c r="B17" s="155" t="s">
        <v>40</v>
      </c>
      <c r="C17" s="155"/>
      <c r="D17" s="155"/>
      <c r="E17" s="155"/>
      <c r="F17" s="155"/>
      <c r="G17" s="124"/>
      <c r="H17" s="125"/>
      <c r="I17" s="126"/>
      <c r="J17" s="126"/>
      <c r="K17" s="126"/>
      <c r="P17" s="55"/>
    </row>
    <row r="18" spans="1:42" ht="25.5" x14ac:dyDescent="0.25">
      <c r="B18" s="156" t="s">
        <v>6</v>
      </c>
      <c r="C18" s="157"/>
      <c r="D18" s="157"/>
      <c r="E18" s="157"/>
      <c r="F18" s="158"/>
      <c r="G18" s="79" t="s">
        <v>102</v>
      </c>
      <c r="H18" s="114" t="s">
        <v>130</v>
      </c>
      <c r="I18" s="79" t="s">
        <v>103</v>
      </c>
      <c r="J18" s="80" t="s">
        <v>13</v>
      </c>
      <c r="K18" s="80" t="s">
        <v>13</v>
      </c>
      <c r="P18" s="55"/>
    </row>
    <row r="19" spans="1:42" s="19" customFormat="1" x14ac:dyDescent="0.25">
      <c r="B19" s="149">
        <v>1</v>
      </c>
      <c r="C19" s="149"/>
      <c r="D19" s="149"/>
      <c r="E19" s="149"/>
      <c r="F19" s="150"/>
      <c r="G19" s="75">
        <v>2</v>
      </c>
      <c r="H19" s="119">
        <v>3</v>
      </c>
      <c r="I19" s="75">
        <v>4</v>
      </c>
      <c r="J19" s="75" t="s">
        <v>68</v>
      </c>
      <c r="K19" s="75" t="s">
        <v>69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ht="15.75" customHeight="1" x14ac:dyDescent="0.25">
      <c r="A20" s="19"/>
      <c r="B20" s="154" t="s">
        <v>33</v>
      </c>
      <c r="C20" s="165"/>
      <c r="D20" s="165"/>
      <c r="E20" s="165"/>
      <c r="F20" s="166"/>
      <c r="G20" s="105">
        <v>0</v>
      </c>
      <c r="H20" s="105">
        <v>0</v>
      </c>
      <c r="I20" s="105">
        <v>0</v>
      </c>
      <c r="J20" s="105">
        <v>0</v>
      </c>
      <c r="K20" s="105">
        <v>0</v>
      </c>
    </row>
    <row r="21" spans="1:42" x14ac:dyDescent="0.25">
      <c r="A21" s="19"/>
      <c r="B21" s="154" t="s">
        <v>34</v>
      </c>
      <c r="C21" s="146"/>
      <c r="D21" s="146"/>
      <c r="E21" s="146"/>
      <c r="F21" s="146"/>
      <c r="G21" s="105">
        <v>0</v>
      </c>
      <c r="H21" s="105">
        <v>0</v>
      </c>
      <c r="I21" s="105">
        <v>0</v>
      </c>
      <c r="J21" s="105">
        <v>0</v>
      </c>
      <c r="K21" s="105">
        <v>0</v>
      </c>
    </row>
    <row r="22" spans="1:42" s="23" customFormat="1" ht="15" customHeight="1" x14ac:dyDescent="0.25">
      <c r="A22" s="19"/>
      <c r="B22" s="162" t="s">
        <v>36</v>
      </c>
      <c r="C22" s="163"/>
      <c r="D22" s="163"/>
      <c r="E22" s="163"/>
      <c r="F22" s="164"/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3" customFormat="1" ht="15" customHeight="1" x14ac:dyDescent="0.25">
      <c r="A23" s="19"/>
      <c r="B23" s="162" t="s">
        <v>41</v>
      </c>
      <c r="C23" s="163"/>
      <c r="D23" s="163"/>
      <c r="E23" s="163"/>
      <c r="F23" s="164"/>
      <c r="G23" s="76">
        <v>-117828.74</v>
      </c>
      <c r="H23" s="76">
        <v>0</v>
      </c>
      <c r="I23" s="76">
        <v>-99865.29</v>
      </c>
      <c r="J23" s="76">
        <f>I23/G23*100</f>
        <v>84.754610802084443</v>
      </c>
      <c r="K23" s="76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x14ac:dyDescent="0.25">
      <c r="A24" s="19"/>
      <c r="B24" s="160" t="s">
        <v>42</v>
      </c>
      <c r="C24" s="152"/>
      <c r="D24" s="152"/>
      <c r="E24" s="152"/>
      <c r="F24" s="152"/>
      <c r="G24" s="76">
        <v>-99865.29</v>
      </c>
      <c r="H24" s="76">
        <v>0</v>
      </c>
      <c r="I24" s="76">
        <v>-261699.31</v>
      </c>
      <c r="J24" s="76">
        <f>I24/G24*100</f>
        <v>262.05232068118966</v>
      </c>
      <c r="K24" s="76">
        <v>0</v>
      </c>
    </row>
    <row r="25" spans="1:42" ht="15.75" x14ac:dyDescent="0.25">
      <c r="B25" s="35"/>
      <c r="C25" s="36"/>
      <c r="D25" s="36"/>
      <c r="E25" s="36"/>
      <c r="F25" s="36"/>
      <c r="G25" s="37"/>
      <c r="H25" s="37"/>
      <c r="I25" s="37"/>
      <c r="J25" s="37"/>
      <c r="K25" s="28"/>
    </row>
    <row r="26" spans="1:42" ht="15.75" x14ac:dyDescent="0.25">
      <c r="B26" s="167" t="s">
        <v>46</v>
      </c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42" ht="15.75" x14ac:dyDescent="0.25">
      <c r="B27" s="11"/>
      <c r="C27" s="12"/>
      <c r="D27" s="12"/>
      <c r="E27" s="12"/>
      <c r="F27" s="12"/>
      <c r="G27" s="13"/>
      <c r="H27" s="13"/>
      <c r="I27" s="13"/>
      <c r="J27" s="13"/>
    </row>
    <row r="28" spans="1:42" ht="15" customHeight="1" x14ac:dyDescent="0.25">
      <c r="B28" s="168" t="s">
        <v>47</v>
      </c>
      <c r="C28" s="168"/>
      <c r="D28" s="168"/>
      <c r="E28" s="168"/>
      <c r="F28" s="168"/>
      <c r="G28" s="168"/>
      <c r="H28" s="168"/>
      <c r="I28" s="168"/>
      <c r="J28" s="168"/>
      <c r="K28" s="168"/>
    </row>
    <row r="29" spans="1:42" x14ac:dyDescent="0.25">
      <c r="B29" s="168" t="s">
        <v>48</v>
      </c>
      <c r="C29" s="168"/>
      <c r="D29" s="168"/>
      <c r="E29" s="168"/>
      <c r="F29" s="168"/>
      <c r="G29" s="168"/>
      <c r="H29" s="168"/>
      <c r="I29" s="168"/>
      <c r="J29" s="168"/>
      <c r="K29" s="168"/>
    </row>
    <row r="30" spans="1:42" ht="15" customHeight="1" x14ac:dyDescent="0.25">
      <c r="B30" s="168" t="s">
        <v>49</v>
      </c>
      <c r="C30" s="168"/>
      <c r="D30" s="168"/>
      <c r="E30" s="168"/>
      <c r="F30" s="168"/>
      <c r="G30" s="168"/>
      <c r="H30" s="168"/>
      <c r="I30" s="168"/>
      <c r="J30" s="168"/>
      <c r="K30" s="168"/>
    </row>
    <row r="31" spans="1:42" ht="36.75" customHeight="1" x14ac:dyDescent="0.25">
      <c r="B31" s="168"/>
      <c r="C31" s="168"/>
      <c r="D31" s="168"/>
      <c r="E31" s="168"/>
      <c r="F31" s="168"/>
      <c r="G31" s="168"/>
      <c r="H31" s="168"/>
      <c r="I31" s="168"/>
      <c r="J31" s="168"/>
      <c r="K31" s="168"/>
    </row>
    <row r="32" spans="1:42" ht="15" customHeight="1" x14ac:dyDescent="0.25">
      <c r="B32" s="159" t="s">
        <v>50</v>
      </c>
      <c r="C32" s="159"/>
      <c r="D32" s="159"/>
      <c r="E32" s="159"/>
      <c r="F32" s="159"/>
      <c r="G32" s="159"/>
      <c r="H32" s="159"/>
      <c r="I32" s="159"/>
      <c r="J32" s="159"/>
      <c r="K32" s="159"/>
    </row>
    <row r="33" spans="2:11" x14ac:dyDescent="0.25">
      <c r="B33" s="159"/>
      <c r="C33" s="159"/>
      <c r="D33" s="159"/>
      <c r="E33" s="159"/>
      <c r="F33" s="159"/>
      <c r="G33" s="159"/>
      <c r="H33" s="159"/>
      <c r="I33" s="159"/>
      <c r="J33" s="159"/>
      <c r="K33" s="159"/>
    </row>
  </sheetData>
  <mergeCells count="26">
    <mergeCell ref="B32:K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K26"/>
    <mergeCell ref="B29:K29"/>
    <mergeCell ref="B28:K28"/>
    <mergeCell ref="B30:K31"/>
    <mergeCell ref="B17:F17"/>
    <mergeCell ref="B1:K1"/>
    <mergeCell ref="B2:K2"/>
    <mergeCell ref="B4:K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8"/>
  <sheetViews>
    <sheetView topLeftCell="A54" workbookViewId="0">
      <selection activeCell="G78" sqref="G7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25">
      <c r="B2" s="135" t="s">
        <v>10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2:11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25">
      <c r="B4" s="135" t="s">
        <v>43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2:11" ht="18" x14ac:dyDescent="0.25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25">
      <c r="B6" s="135" t="s">
        <v>14</v>
      </c>
      <c r="C6" s="135"/>
      <c r="D6" s="135"/>
      <c r="E6" s="135"/>
      <c r="F6" s="135"/>
      <c r="G6" s="135"/>
      <c r="H6" s="135"/>
      <c r="I6" s="135"/>
      <c r="J6" s="135"/>
      <c r="K6" s="135"/>
    </row>
    <row r="7" spans="2:11" ht="18" x14ac:dyDescent="0.25">
      <c r="B7" s="2"/>
      <c r="C7" s="2"/>
      <c r="D7" s="2"/>
      <c r="E7" s="2"/>
      <c r="F7" s="2"/>
      <c r="G7" s="2"/>
      <c r="H7" s="2"/>
      <c r="I7" s="3"/>
      <c r="J7" s="3"/>
    </row>
    <row r="8" spans="2:11" ht="25.5" x14ac:dyDescent="0.25">
      <c r="B8" s="138" t="s">
        <v>6</v>
      </c>
      <c r="C8" s="169"/>
      <c r="D8" s="169"/>
      <c r="E8" s="169"/>
      <c r="F8" s="139"/>
      <c r="G8" s="24" t="s">
        <v>104</v>
      </c>
      <c r="H8" s="24" t="s">
        <v>130</v>
      </c>
      <c r="I8" s="24" t="s">
        <v>103</v>
      </c>
      <c r="J8" s="24" t="s">
        <v>13</v>
      </c>
      <c r="K8" s="24" t="s">
        <v>13</v>
      </c>
    </row>
    <row r="9" spans="2:11" ht="16.5" customHeight="1" x14ac:dyDescent="0.25">
      <c r="B9" s="138">
        <v>1</v>
      </c>
      <c r="C9" s="169"/>
      <c r="D9" s="169"/>
      <c r="E9" s="169"/>
      <c r="F9" s="139"/>
      <c r="G9" s="24">
        <v>2</v>
      </c>
      <c r="H9" s="24">
        <v>3</v>
      </c>
      <c r="I9" s="24">
        <v>4</v>
      </c>
      <c r="J9" s="24" t="s">
        <v>68</v>
      </c>
      <c r="K9" s="24" t="s">
        <v>69</v>
      </c>
    </row>
    <row r="10" spans="2:11" x14ac:dyDescent="0.25">
      <c r="B10" s="4"/>
      <c r="C10" s="4"/>
      <c r="D10" s="4"/>
      <c r="E10" s="4"/>
      <c r="F10" s="4" t="s">
        <v>15</v>
      </c>
      <c r="G10" s="83">
        <v>1449599.94</v>
      </c>
      <c r="H10" s="78">
        <v>2188839</v>
      </c>
      <c r="I10" s="83">
        <v>1631752.68</v>
      </c>
      <c r="J10" s="83">
        <f t="shared" ref="J10:J19" si="0">I10/G10*100</f>
        <v>112.56572485785286</v>
      </c>
      <c r="K10" s="83">
        <f>I10/H10*100</f>
        <v>74.548775857886298</v>
      </c>
    </row>
    <row r="11" spans="2:11" ht="15.75" customHeight="1" x14ac:dyDescent="0.25">
      <c r="B11" s="4">
        <v>6</v>
      </c>
      <c r="C11" s="4"/>
      <c r="D11" s="4"/>
      <c r="E11" s="4"/>
      <c r="F11" s="4" t="s">
        <v>2</v>
      </c>
      <c r="G11" s="85">
        <v>1449599.94</v>
      </c>
      <c r="H11" s="82">
        <v>2188839</v>
      </c>
      <c r="I11" s="85">
        <v>1631752.68</v>
      </c>
      <c r="J11" s="85">
        <f t="shared" si="0"/>
        <v>112.56572485785286</v>
      </c>
      <c r="K11" s="85">
        <f>I11/H11*100</f>
        <v>74.548775857886298</v>
      </c>
    </row>
    <row r="12" spans="2:11" ht="25.5" x14ac:dyDescent="0.25">
      <c r="B12" s="4"/>
      <c r="C12" s="4">
        <v>63</v>
      </c>
      <c r="D12" s="4"/>
      <c r="E12" s="4"/>
      <c r="F12" s="4" t="s">
        <v>16</v>
      </c>
      <c r="G12" s="83">
        <v>8265</v>
      </c>
      <c r="H12" s="78">
        <f>H16</f>
        <v>8000</v>
      </c>
      <c r="I12" s="83">
        <f>I13+I15</f>
        <v>15925.5</v>
      </c>
      <c r="J12" s="83">
        <f t="shared" si="0"/>
        <v>192.68602540834846</v>
      </c>
      <c r="K12" s="83">
        <f>I12/H12*100</f>
        <v>199.06874999999999</v>
      </c>
    </row>
    <row r="13" spans="2:11" x14ac:dyDescent="0.25">
      <c r="B13" s="4"/>
      <c r="C13" s="117"/>
      <c r="D13" s="120">
        <v>634</v>
      </c>
      <c r="E13" s="120"/>
      <c r="F13" s="120" t="s">
        <v>132</v>
      </c>
      <c r="G13" s="49">
        <v>0</v>
      </c>
      <c r="H13" s="121">
        <v>0</v>
      </c>
      <c r="I13" s="49">
        <f>I14</f>
        <v>11235</v>
      </c>
      <c r="J13" s="49">
        <v>0</v>
      </c>
      <c r="K13" s="49">
        <v>0</v>
      </c>
    </row>
    <row r="14" spans="2:11" x14ac:dyDescent="0.25">
      <c r="B14" s="4"/>
      <c r="C14" s="117"/>
      <c r="D14" s="120"/>
      <c r="E14" s="120">
        <v>6342</v>
      </c>
      <c r="F14" s="120" t="s">
        <v>133</v>
      </c>
      <c r="G14" s="49">
        <v>0</v>
      </c>
      <c r="H14" s="121">
        <v>0</v>
      </c>
      <c r="I14" s="50">
        <v>11235</v>
      </c>
      <c r="J14" s="49">
        <v>0</v>
      </c>
      <c r="K14" s="49">
        <v>0</v>
      </c>
    </row>
    <row r="15" spans="2:11" ht="25.5" x14ac:dyDescent="0.25">
      <c r="B15" s="4"/>
      <c r="C15" s="4"/>
      <c r="D15" s="120">
        <v>636</v>
      </c>
      <c r="E15" s="120"/>
      <c r="F15" s="120" t="s">
        <v>105</v>
      </c>
      <c r="G15" s="49">
        <v>8265</v>
      </c>
      <c r="H15" s="121">
        <f>H16</f>
        <v>8000</v>
      </c>
      <c r="I15" s="49">
        <v>4690.5</v>
      </c>
      <c r="J15" s="49">
        <f t="shared" si="0"/>
        <v>56.751361161524507</v>
      </c>
      <c r="K15" s="49">
        <f>I15/H15*100</f>
        <v>58.631250000000001</v>
      </c>
    </row>
    <row r="16" spans="2:11" ht="25.5" x14ac:dyDescent="0.25">
      <c r="B16" s="8"/>
      <c r="C16" s="8"/>
      <c r="D16" s="8"/>
      <c r="E16" s="8">
        <v>6361</v>
      </c>
      <c r="F16" s="8" t="s">
        <v>106</v>
      </c>
      <c r="G16" s="85">
        <v>8265</v>
      </c>
      <c r="H16" s="82">
        <v>8000</v>
      </c>
      <c r="I16" s="85">
        <v>4690.5</v>
      </c>
      <c r="J16" s="85">
        <f t="shared" si="0"/>
        <v>56.751361161524507</v>
      </c>
      <c r="K16" s="85">
        <f>I16/H16*100</f>
        <v>58.631250000000001</v>
      </c>
    </row>
    <row r="17" spans="2:11" x14ac:dyDescent="0.25">
      <c r="B17" s="4"/>
      <c r="C17" s="4">
        <v>64</v>
      </c>
      <c r="D17" s="4"/>
      <c r="E17" s="4"/>
      <c r="F17" s="4" t="s">
        <v>55</v>
      </c>
      <c r="G17" s="87">
        <v>0.25</v>
      </c>
      <c r="H17" s="78">
        <v>0</v>
      </c>
      <c r="I17" s="83">
        <v>0.23</v>
      </c>
      <c r="J17" s="83">
        <f t="shared" si="0"/>
        <v>92</v>
      </c>
      <c r="K17" s="83">
        <v>0</v>
      </c>
    </row>
    <row r="18" spans="2:11" x14ac:dyDescent="0.25">
      <c r="B18" s="4"/>
      <c r="C18" s="8"/>
      <c r="D18" s="4">
        <v>641</v>
      </c>
      <c r="E18" s="4"/>
      <c r="F18" s="4" t="s">
        <v>73</v>
      </c>
      <c r="G18" s="87">
        <v>0.25</v>
      </c>
      <c r="H18" s="78">
        <v>0</v>
      </c>
      <c r="I18" s="83">
        <v>0.23</v>
      </c>
      <c r="J18" s="83">
        <f t="shared" si="0"/>
        <v>92</v>
      </c>
      <c r="K18" s="83">
        <v>0</v>
      </c>
    </row>
    <row r="19" spans="2:11" x14ac:dyDescent="0.25">
      <c r="B19" s="4"/>
      <c r="C19" s="8"/>
      <c r="D19" s="8"/>
      <c r="E19" s="8">
        <v>6413</v>
      </c>
      <c r="F19" s="8" t="s">
        <v>74</v>
      </c>
      <c r="G19" s="88">
        <v>0.25</v>
      </c>
      <c r="H19" s="82">
        <v>0</v>
      </c>
      <c r="I19" s="85">
        <v>0.23</v>
      </c>
      <c r="J19" s="85">
        <f t="shared" si="0"/>
        <v>92</v>
      </c>
      <c r="K19" s="85">
        <v>0</v>
      </c>
    </row>
    <row r="20" spans="2:11" ht="25.5" x14ac:dyDescent="0.25">
      <c r="B20" s="4"/>
      <c r="C20" s="4">
        <v>65</v>
      </c>
      <c r="D20" s="8"/>
      <c r="E20" s="8"/>
      <c r="F20" s="8" t="s">
        <v>134</v>
      </c>
      <c r="G20" s="83">
        <f>G22</f>
        <v>10567.73</v>
      </c>
      <c r="H20" s="78"/>
      <c r="I20" s="83">
        <f>I22</f>
        <v>70558.45</v>
      </c>
      <c r="J20" s="83"/>
      <c r="K20" s="83"/>
    </row>
    <row r="21" spans="2:11" x14ac:dyDescent="0.25">
      <c r="B21" s="4"/>
      <c r="C21" s="4"/>
      <c r="D21" s="4">
        <v>652</v>
      </c>
      <c r="E21" s="4"/>
      <c r="F21" s="4" t="s">
        <v>92</v>
      </c>
      <c r="G21" s="87"/>
      <c r="H21" s="78"/>
      <c r="I21" s="83"/>
      <c r="J21" s="83"/>
      <c r="K21" s="83"/>
    </row>
    <row r="22" spans="2:11" x14ac:dyDescent="0.25">
      <c r="B22" s="4"/>
      <c r="C22" s="4"/>
      <c r="D22" s="8"/>
      <c r="E22" s="8">
        <v>6526</v>
      </c>
      <c r="F22" s="8" t="s">
        <v>93</v>
      </c>
      <c r="G22" s="85">
        <v>10567.73</v>
      </c>
      <c r="H22" s="82">
        <v>0</v>
      </c>
      <c r="I22" s="85">
        <v>70558.45</v>
      </c>
      <c r="J22" s="85">
        <f>I22/G22*100</f>
        <v>667.67839450856513</v>
      </c>
      <c r="K22" s="85">
        <v>0</v>
      </c>
    </row>
    <row r="23" spans="2:11" ht="25.5" x14ac:dyDescent="0.25">
      <c r="B23" s="5"/>
      <c r="C23" s="17">
        <v>67</v>
      </c>
      <c r="D23" s="6"/>
      <c r="E23" s="6"/>
      <c r="F23" s="4" t="s">
        <v>75</v>
      </c>
      <c r="G23" s="83">
        <v>1430766.96</v>
      </c>
      <c r="H23" s="78">
        <f>H24</f>
        <v>2180839</v>
      </c>
      <c r="I23" s="83">
        <v>1545268.5</v>
      </c>
      <c r="J23" s="83">
        <f>I23/G23*100</f>
        <v>108.00280850768318</v>
      </c>
      <c r="K23" s="83">
        <f>I23/H23*100</f>
        <v>70.856606104347918</v>
      </c>
    </row>
    <row r="24" spans="2:11" ht="38.25" x14ac:dyDescent="0.25">
      <c r="B24" s="5"/>
      <c r="C24" s="17"/>
      <c r="D24" s="17">
        <v>671</v>
      </c>
      <c r="E24" s="21"/>
      <c r="F24" s="4" t="s">
        <v>76</v>
      </c>
      <c r="G24" s="83">
        <v>1430766.96</v>
      </c>
      <c r="H24" s="78">
        <f>H25+H26</f>
        <v>2180839</v>
      </c>
      <c r="I24" s="83">
        <v>1545268.5</v>
      </c>
      <c r="J24" s="83">
        <f>I24/G24*100</f>
        <v>108.00280850768318</v>
      </c>
      <c r="K24" s="83">
        <f>I24/H24*100</f>
        <v>70.856606104347918</v>
      </c>
    </row>
    <row r="25" spans="2:11" ht="25.5" x14ac:dyDescent="0.25">
      <c r="B25" s="5"/>
      <c r="C25" s="5"/>
      <c r="D25" s="6"/>
      <c r="E25" s="5">
        <v>6711</v>
      </c>
      <c r="F25" s="8" t="s">
        <v>77</v>
      </c>
      <c r="G25" s="85">
        <v>1402039.83</v>
      </c>
      <c r="H25" s="82">
        <v>2109839</v>
      </c>
      <c r="I25" s="85">
        <v>1545268.5</v>
      </c>
      <c r="J25" s="85">
        <f>I25/G25*100</f>
        <v>110.21573474128763</v>
      </c>
      <c r="K25" s="85">
        <f>I25/H25*100</f>
        <v>73.241062469695549</v>
      </c>
    </row>
    <row r="26" spans="2:11" ht="25.5" x14ac:dyDescent="0.25">
      <c r="B26" s="5"/>
      <c r="C26" s="5"/>
      <c r="D26" s="6"/>
      <c r="E26" s="5">
        <v>6712</v>
      </c>
      <c r="F26" s="8" t="s">
        <v>94</v>
      </c>
      <c r="G26" s="85">
        <v>28727.13</v>
      </c>
      <c r="H26" s="82">
        <v>71000</v>
      </c>
      <c r="I26" s="85">
        <v>0</v>
      </c>
      <c r="J26" s="85">
        <f>I26/G26*100</f>
        <v>0</v>
      </c>
      <c r="K26" s="85">
        <f>I26/H26*100</f>
        <v>0</v>
      </c>
    </row>
    <row r="27" spans="2:11" ht="15.75" customHeight="1" x14ac:dyDescent="0.25">
      <c r="B27" s="56"/>
      <c r="C27" s="56"/>
      <c r="D27" s="56"/>
      <c r="E27" s="56"/>
      <c r="F27" s="56"/>
      <c r="G27" s="56"/>
      <c r="H27" s="72"/>
      <c r="I27" s="56"/>
      <c r="J27" s="56"/>
      <c r="K27" s="56"/>
    </row>
    <row r="28" spans="2:11" ht="25.5" x14ac:dyDescent="0.25">
      <c r="B28" s="138" t="s">
        <v>6</v>
      </c>
      <c r="C28" s="169"/>
      <c r="D28" s="169"/>
      <c r="E28" s="169"/>
      <c r="F28" s="139"/>
      <c r="G28" s="24" t="s">
        <v>104</v>
      </c>
      <c r="H28" s="115" t="s">
        <v>130</v>
      </c>
      <c r="I28" s="24" t="s">
        <v>103</v>
      </c>
      <c r="J28" s="24" t="s">
        <v>13</v>
      </c>
      <c r="K28" s="24" t="s">
        <v>13</v>
      </c>
    </row>
    <row r="29" spans="2:11" ht="12.75" customHeight="1" x14ac:dyDescent="0.25">
      <c r="B29" s="138">
        <v>1</v>
      </c>
      <c r="C29" s="169"/>
      <c r="D29" s="169"/>
      <c r="E29" s="169"/>
      <c r="F29" s="139"/>
      <c r="G29" s="24">
        <v>2</v>
      </c>
      <c r="H29" s="116">
        <v>3</v>
      </c>
      <c r="I29" s="24">
        <v>4</v>
      </c>
      <c r="J29" s="24" t="s">
        <v>68</v>
      </c>
      <c r="K29" s="24" t="s">
        <v>69</v>
      </c>
    </row>
    <row r="30" spans="2:11" x14ac:dyDescent="0.25">
      <c r="B30" s="4"/>
      <c r="C30" s="4"/>
      <c r="D30" s="4"/>
      <c r="E30" s="4"/>
      <c r="F30" s="4" t="s">
        <v>7</v>
      </c>
      <c r="G30" s="83">
        <f>G31+G70</f>
        <v>1431636.49</v>
      </c>
      <c r="H30" s="78">
        <v>2089000</v>
      </c>
      <c r="I30" s="83">
        <f>I31+I70</f>
        <v>1793586.7</v>
      </c>
      <c r="J30" s="83">
        <f t="shared" ref="J30:J73" si="1">I30/G30*100</f>
        <v>125.2822705015014</v>
      </c>
      <c r="K30" s="49">
        <f t="shared" ref="K30:K43" si="2">I30/H30*100</f>
        <v>85.858626136907617</v>
      </c>
    </row>
    <row r="31" spans="2:11" x14ac:dyDescent="0.25">
      <c r="B31" s="4">
        <v>3</v>
      </c>
      <c r="C31" s="4"/>
      <c r="D31" s="4"/>
      <c r="E31" s="4"/>
      <c r="F31" s="4" t="s">
        <v>3</v>
      </c>
      <c r="G31" s="83">
        <v>1423873.2</v>
      </c>
      <c r="H31" s="78">
        <f>H32+H39+H67</f>
        <v>2010000</v>
      </c>
      <c r="I31" s="83">
        <v>1772713.9</v>
      </c>
      <c r="J31" s="83">
        <f t="shared" si="1"/>
        <v>124.49942171816986</v>
      </c>
      <c r="K31" s="49">
        <f t="shared" si="2"/>
        <v>88.194721393034825</v>
      </c>
    </row>
    <row r="32" spans="2:11" x14ac:dyDescent="0.25">
      <c r="B32" s="4"/>
      <c r="C32" s="4">
        <v>31</v>
      </c>
      <c r="D32" s="4"/>
      <c r="E32" s="4"/>
      <c r="F32" s="4" t="s">
        <v>4</v>
      </c>
      <c r="G32" s="83">
        <v>1208579.3799999999</v>
      </c>
      <c r="H32" s="78">
        <f>H33+H35+H37</f>
        <v>1727000</v>
      </c>
      <c r="I32" s="83">
        <v>1527583.52</v>
      </c>
      <c r="J32" s="83">
        <f t="shared" si="1"/>
        <v>126.39496794989174</v>
      </c>
      <c r="K32" s="49">
        <f t="shared" si="2"/>
        <v>88.453012159814705</v>
      </c>
    </row>
    <row r="33" spans="2:11" x14ac:dyDescent="0.25">
      <c r="B33" s="17"/>
      <c r="C33" s="17"/>
      <c r="D33" s="17">
        <v>311</v>
      </c>
      <c r="E33" s="17"/>
      <c r="F33" s="17" t="s">
        <v>17</v>
      </c>
      <c r="G33" s="83">
        <v>938724.45</v>
      </c>
      <c r="H33" s="78">
        <f>H34</f>
        <v>1380000</v>
      </c>
      <c r="I33" s="83">
        <v>1195076.6000000001</v>
      </c>
      <c r="J33" s="83">
        <f t="shared" si="1"/>
        <v>127.30856216645898</v>
      </c>
      <c r="K33" s="49">
        <f t="shared" si="2"/>
        <v>86.59975362318842</v>
      </c>
    </row>
    <row r="34" spans="2:11" x14ac:dyDescent="0.25">
      <c r="B34" s="5"/>
      <c r="C34" s="5"/>
      <c r="D34" s="5"/>
      <c r="E34" s="5">
        <v>3111</v>
      </c>
      <c r="F34" s="5" t="s">
        <v>18</v>
      </c>
      <c r="G34" s="85">
        <v>938724.45</v>
      </c>
      <c r="H34" s="82">
        <v>1380000</v>
      </c>
      <c r="I34" s="85">
        <v>1195076.6000000001</v>
      </c>
      <c r="J34" s="85">
        <f t="shared" si="1"/>
        <v>127.30856216645898</v>
      </c>
      <c r="K34" s="50">
        <f t="shared" si="2"/>
        <v>86.59975362318842</v>
      </c>
    </row>
    <row r="35" spans="2:11" x14ac:dyDescent="0.25">
      <c r="B35" s="17"/>
      <c r="C35" s="17"/>
      <c r="D35" s="17">
        <v>312</v>
      </c>
      <c r="E35" s="17"/>
      <c r="F35" s="17" t="s">
        <v>99</v>
      </c>
      <c r="G35" s="83">
        <v>114972.31</v>
      </c>
      <c r="H35" s="78">
        <f>H36</f>
        <v>119000</v>
      </c>
      <c r="I35" s="83">
        <v>135319.31</v>
      </c>
      <c r="J35" s="83">
        <f t="shared" si="1"/>
        <v>117.69730468144894</v>
      </c>
      <c r="K35" s="49">
        <f t="shared" si="2"/>
        <v>113.71370588235294</v>
      </c>
    </row>
    <row r="36" spans="2:11" x14ac:dyDescent="0.25">
      <c r="B36" s="5"/>
      <c r="C36" s="5"/>
      <c r="D36" s="5"/>
      <c r="E36" s="5">
        <v>3121</v>
      </c>
      <c r="F36" s="5" t="s">
        <v>99</v>
      </c>
      <c r="G36" s="85">
        <v>114972.31</v>
      </c>
      <c r="H36" s="82">
        <v>119000</v>
      </c>
      <c r="I36" s="85">
        <v>135319.31</v>
      </c>
      <c r="J36" s="85">
        <f t="shared" si="1"/>
        <v>117.69730468144894</v>
      </c>
      <c r="K36" s="50">
        <f t="shared" si="2"/>
        <v>113.71370588235294</v>
      </c>
    </row>
    <row r="37" spans="2:11" x14ac:dyDescent="0.25">
      <c r="B37" s="5"/>
      <c r="C37" s="5"/>
      <c r="D37" s="17">
        <v>313</v>
      </c>
      <c r="E37" s="17"/>
      <c r="F37" s="17" t="s">
        <v>78</v>
      </c>
      <c r="G37" s="83">
        <v>154882.62</v>
      </c>
      <c r="H37" s="78">
        <f>H38</f>
        <v>228000</v>
      </c>
      <c r="I37" s="83">
        <v>197187.61</v>
      </c>
      <c r="J37" s="83">
        <f t="shared" si="1"/>
        <v>127.31422673505909</v>
      </c>
      <c r="K37" s="49">
        <f t="shared" si="2"/>
        <v>86.485793859649121</v>
      </c>
    </row>
    <row r="38" spans="2:11" x14ac:dyDescent="0.25">
      <c r="B38" s="5"/>
      <c r="C38" s="5"/>
      <c r="D38" s="5"/>
      <c r="E38" s="5">
        <v>3132</v>
      </c>
      <c r="F38" s="5" t="s">
        <v>56</v>
      </c>
      <c r="G38" s="85">
        <v>154882.62</v>
      </c>
      <c r="H38" s="82">
        <v>228000</v>
      </c>
      <c r="I38" s="85">
        <v>197187.61</v>
      </c>
      <c r="J38" s="85">
        <f t="shared" si="1"/>
        <v>127.31422673505909</v>
      </c>
      <c r="K38" s="50">
        <f t="shared" si="2"/>
        <v>86.485793859649121</v>
      </c>
    </row>
    <row r="39" spans="2:11" x14ac:dyDescent="0.25">
      <c r="B39" s="5"/>
      <c r="C39" s="17">
        <v>32</v>
      </c>
      <c r="D39" s="21"/>
      <c r="E39" s="17"/>
      <c r="F39" s="17" t="s">
        <v>11</v>
      </c>
      <c r="G39" s="83">
        <f>G40+G45+G52+G62</f>
        <v>214237.41999999998</v>
      </c>
      <c r="H39" s="78">
        <f>H40+H45+H52+H62</f>
        <v>281000</v>
      </c>
      <c r="I39" s="83">
        <f>I40+I45+I52+I62</f>
        <v>244011.84999999995</v>
      </c>
      <c r="J39" s="83">
        <f t="shared" si="1"/>
        <v>113.89786620843361</v>
      </c>
      <c r="K39" s="49">
        <f t="shared" si="2"/>
        <v>86.836957295373651</v>
      </c>
    </row>
    <row r="40" spans="2:11" x14ac:dyDescent="0.25">
      <c r="B40" s="17"/>
      <c r="C40" s="17"/>
      <c r="D40" s="17">
        <v>321</v>
      </c>
      <c r="E40" s="17"/>
      <c r="F40" s="17" t="s">
        <v>19</v>
      </c>
      <c r="G40" s="83">
        <f>G41+G42+G43+G44</f>
        <v>52111.7</v>
      </c>
      <c r="H40" s="78">
        <f>H41+H42+H43</f>
        <v>63500</v>
      </c>
      <c r="I40" s="83">
        <f>I41+I42+I43+I44</f>
        <v>59586.9</v>
      </c>
      <c r="J40" s="83">
        <f t="shared" si="1"/>
        <v>114.34457137264762</v>
      </c>
      <c r="K40" s="49">
        <f t="shared" si="2"/>
        <v>93.837637795275597</v>
      </c>
    </row>
    <row r="41" spans="2:11" x14ac:dyDescent="0.25">
      <c r="B41" s="5"/>
      <c r="C41" s="17"/>
      <c r="D41" s="5"/>
      <c r="E41" s="5">
        <v>3211</v>
      </c>
      <c r="F41" s="20" t="s">
        <v>20</v>
      </c>
      <c r="G41" s="85">
        <v>696.9</v>
      </c>
      <c r="H41" s="82">
        <v>1500</v>
      </c>
      <c r="I41" s="85">
        <v>287.2</v>
      </c>
      <c r="J41" s="85">
        <f t="shared" si="1"/>
        <v>41.211077629502078</v>
      </c>
      <c r="K41" s="50">
        <f t="shared" si="2"/>
        <v>19.146666666666665</v>
      </c>
    </row>
    <row r="42" spans="2:11" x14ac:dyDescent="0.25">
      <c r="B42" s="5"/>
      <c r="C42" s="17"/>
      <c r="D42" s="6"/>
      <c r="E42" s="5">
        <v>3212</v>
      </c>
      <c r="F42" s="5" t="s">
        <v>57</v>
      </c>
      <c r="G42" s="85">
        <v>47912.82</v>
      </c>
      <c r="H42" s="82">
        <v>60000</v>
      </c>
      <c r="I42" s="85">
        <v>56289.120000000003</v>
      </c>
      <c r="J42" s="85">
        <f t="shared" si="1"/>
        <v>117.48237736789444</v>
      </c>
      <c r="K42" s="50">
        <f t="shared" si="2"/>
        <v>93.815200000000004</v>
      </c>
    </row>
    <row r="43" spans="2:11" x14ac:dyDescent="0.25">
      <c r="B43" s="5"/>
      <c r="C43" s="17"/>
      <c r="D43" s="6"/>
      <c r="E43" s="5">
        <v>3213</v>
      </c>
      <c r="F43" s="5" t="s">
        <v>79</v>
      </c>
      <c r="G43" s="85">
        <v>2290.46</v>
      </c>
      <c r="H43" s="82">
        <v>2000</v>
      </c>
      <c r="I43" s="85">
        <v>915.28</v>
      </c>
      <c r="J43" s="85">
        <f t="shared" si="1"/>
        <v>39.960531945548055</v>
      </c>
      <c r="K43" s="50">
        <f t="shared" si="2"/>
        <v>45.763999999999996</v>
      </c>
    </row>
    <row r="44" spans="2:11" x14ac:dyDescent="0.25">
      <c r="B44" s="5"/>
      <c r="C44" s="17"/>
      <c r="D44" s="6"/>
      <c r="E44" s="5">
        <v>3214</v>
      </c>
      <c r="F44" s="5" t="s">
        <v>109</v>
      </c>
      <c r="G44" s="85">
        <v>1211.52</v>
      </c>
      <c r="H44" s="82">
        <v>0</v>
      </c>
      <c r="I44" s="85">
        <v>2095.3000000000002</v>
      </c>
      <c r="J44" s="85">
        <f t="shared" si="1"/>
        <v>172.94803222398312</v>
      </c>
      <c r="K44" s="50">
        <v>0</v>
      </c>
    </row>
    <row r="45" spans="2:11" x14ac:dyDescent="0.25">
      <c r="B45" s="17"/>
      <c r="C45" s="17"/>
      <c r="D45" s="17">
        <v>322</v>
      </c>
      <c r="E45" s="17"/>
      <c r="F45" s="17" t="s">
        <v>80</v>
      </c>
      <c r="G45" s="83">
        <f>G46+G47+G48+G49+G50+G51</f>
        <v>113244.53</v>
      </c>
      <c r="H45" s="78">
        <f>H46+H47+H48+H49+H50+H51</f>
        <v>151900</v>
      </c>
      <c r="I45" s="83">
        <f>I46+I47+I48+I49+I50+I51</f>
        <v>135757.47999999998</v>
      </c>
      <c r="J45" s="83">
        <f t="shared" si="1"/>
        <v>119.87994475318145</v>
      </c>
      <c r="K45" s="49">
        <f t="shared" ref="K45:K59" si="3">I45/H45*100</f>
        <v>89.372929558920333</v>
      </c>
    </row>
    <row r="46" spans="2:11" x14ac:dyDescent="0.25">
      <c r="B46" s="5"/>
      <c r="C46" s="17"/>
      <c r="D46" s="5"/>
      <c r="E46" s="5">
        <v>3221</v>
      </c>
      <c r="F46" s="5" t="s">
        <v>58</v>
      </c>
      <c r="G46" s="85">
        <v>28302.7</v>
      </c>
      <c r="H46" s="82">
        <v>32000</v>
      </c>
      <c r="I46" s="85">
        <v>31041.61</v>
      </c>
      <c r="J46" s="85">
        <f t="shared" si="1"/>
        <v>109.67720394167341</v>
      </c>
      <c r="K46" s="50">
        <f t="shared" si="3"/>
        <v>97.005031250000002</v>
      </c>
    </row>
    <row r="47" spans="2:11" x14ac:dyDescent="0.25">
      <c r="B47" s="5"/>
      <c r="C47" s="17"/>
      <c r="D47" s="5"/>
      <c r="E47" s="5">
        <v>3222</v>
      </c>
      <c r="F47" s="5" t="s">
        <v>59</v>
      </c>
      <c r="G47" s="85">
        <v>66526.91</v>
      </c>
      <c r="H47" s="82">
        <v>83000</v>
      </c>
      <c r="I47" s="85">
        <v>72983.02</v>
      </c>
      <c r="J47" s="85">
        <f t="shared" si="1"/>
        <v>109.7045090475418</v>
      </c>
      <c r="K47" s="50">
        <f t="shared" si="3"/>
        <v>87.931349397590367</v>
      </c>
    </row>
    <row r="48" spans="2:11" x14ac:dyDescent="0.25">
      <c r="B48" s="5"/>
      <c r="C48" s="17"/>
      <c r="D48" s="5"/>
      <c r="E48" s="5">
        <v>3223</v>
      </c>
      <c r="F48" s="5" t="s">
        <v>81</v>
      </c>
      <c r="G48" s="85">
        <v>13911.17</v>
      </c>
      <c r="H48" s="82">
        <v>22000</v>
      </c>
      <c r="I48" s="85">
        <v>19096.64</v>
      </c>
      <c r="J48" s="85">
        <f t="shared" si="1"/>
        <v>137.27558501549473</v>
      </c>
      <c r="K48" s="50">
        <f t="shared" si="3"/>
        <v>86.802909090909083</v>
      </c>
    </row>
    <row r="49" spans="2:11" x14ac:dyDescent="0.25">
      <c r="B49" s="5"/>
      <c r="C49" s="17"/>
      <c r="D49" s="5"/>
      <c r="E49" s="5">
        <v>3224</v>
      </c>
      <c r="F49" s="5" t="s">
        <v>95</v>
      </c>
      <c r="G49" s="85">
        <v>2123.4899999999998</v>
      </c>
      <c r="H49" s="82">
        <v>2000</v>
      </c>
      <c r="I49" s="85">
        <v>1435.87</v>
      </c>
      <c r="J49" s="85">
        <f t="shared" si="1"/>
        <v>67.618401781972139</v>
      </c>
      <c r="K49" s="50">
        <f t="shared" si="3"/>
        <v>71.793499999999995</v>
      </c>
    </row>
    <row r="50" spans="2:11" x14ac:dyDescent="0.25">
      <c r="B50" s="5"/>
      <c r="C50" s="17"/>
      <c r="D50" s="5"/>
      <c r="E50" s="5">
        <v>3225</v>
      </c>
      <c r="F50" s="5" t="s">
        <v>82</v>
      </c>
      <c r="G50" s="85">
        <v>1311.75</v>
      </c>
      <c r="H50" s="82">
        <v>7000</v>
      </c>
      <c r="I50" s="85">
        <v>7956.26</v>
      </c>
      <c r="J50" s="85">
        <f t="shared" si="1"/>
        <v>606.53783114160478</v>
      </c>
      <c r="K50" s="50">
        <f t="shared" si="3"/>
        <v>113.66085714285714</v>
      </c>
    </row>
    <row r="51" spans="2:11" x14ac:dyDescent="0.25">
      <c r="B51" s="5"/>
      <c r="C51" s="17"/>
      <c r="D51" s="5"/>
      <c r="E51" s="5">
        <v>3227</v>
      </c>
      <c r="F51" s="5" t="s">
        <v>100</v>
      </c>
      <c r="G51" s="85">
        <v>1068.51</v>
      </c>
      <c r="H51" s="82">
        <v>5900</v>
      </c>
      <c r="I51" s="85">
        <v>3244.08</v>
      </c>
      <c r="J51" s="85">
        <f t="shared" si="1"/>
        <v>303.60782772271671</v>
      </c>
      <c r="K51" s="50">
        <f t="shared" si="3"/>
        <v>54.984406779661008</v>
      </c>
    </row>
    <row r="52" spans="2:11" x14ac:dyDescent="0.25">
      <c r="B52" s="17"/>
      <c r="C52" s="17"/>
      <c r="D52" s="17">
        <v>323</v>
      </c>
      <c r="E52" s="17"/>
      <c r="F52" s="17" t="s">
        <v>83</v>
      </c>
      <c r="G52" s="83">
        <f>G53+G54+G55+G56+G57+G58+G59+G60+G61</f>
        <v>45856.34</v>
      </c>
      <c r="H52" s="78">
        <f>H53+H54+H55+H56+H57+H58+H59+H60+H61</f>
        <v>60100</v>
      </c>
      <c r="I52" s="83">
        <f>I53+I54+I55+I56+I57+I58+I59+I60+I61</f>
        <v>44751.859999999993</v>
      </c>
      <c r="J52" s="83">
        <f t="shared" si="1"/>
        <v>97.591434466858885</v>
      </c>
      <c r="K52" s="49">
        <f t="shared" si="3"/>
        <v>74.462329450915135</v>
      </c>
    </row>
    <row r="53" spans="2:11" x14ac:dyDescent="0.25">
      <c r="B53" s="5"/>
      <c r="C53" s="17"/>
      <c r="D53" s="5"/>
      <c r="E53" s="5">
        <v>3231</v>
      </c>
      <c r="F53" s="5" t="s">
        <v>84</v>
      </c>
      <c r="G53" s="85">
        <v>5264.47</v>
      </c>
      <c r="H53" s="82">
        <v>6000</v>
      </c>
      <c r="I53" s="85">
        <v>4889.55</v>
      </c>
      <c r="J53" s="85">
        <f t="shared" si="1"/>
        <v>92.878295440946573</v>
      </c>
      <c r="K53" s="50">
        <f t="shared" si="3"/>
        <v>81.492500000000007</v>
      </c>
    </row>
    <row r="54" spans="2:11" x14ac:dyDescent="0.25">
      <c r="B54" s="5"/>
      <c r="C54" s="17"/>
      <c r="D54" s="5"/>
      <c r="E54" s="5">
        <v>3232</v>
      </c>
      <c r="F54" s="5" t="s">
        <v>97</v>
      </c>
      <c r="G54" s="85">
        <v>4306.12</v>
      </c>
      <c r="H54" s="82">
        <v>7000</v>
      </c>
      <c r="I54" s="85">
        <v>6048.62</v>
      </c>
      <c r="J54" s="85">
        <f t="shared" si="1"/>
        <v>140.46566282407363</v>
      </c>
      <c r="K54" s="50">
        <f t="shared" si="3"/>
        <v>86.408857142857144</v>
      </c>
    </row>
    <row r="55" spans="2:11" x14ac:dyDescent="0.25">
      <c r="B55" s="5"/>
      <c r="C55" s="17"/>
      <c r="D55" s="5"/>
      <c r="E55" s="5">
        <v>3233</v>
      </c>
      <c r="F55" s="5" t="s">
        <v>61</v>
      </c>
      <c r="G55" s="85">
        <v>1278.58</v>
      </c>
      <c r="H55" s="82">
        <v>2500</v>
      </c>
      <c r="I55" s="85">
        <v>1859.88</v>
      </c>
      <c r="J55" s="85">
        <f t="shared" si="1"/>
        <v>145.46449967933177</v>
      </c>
      <c r="K55" s="50">
        <f t="shared" si="3"/>
        <v>74.395200000000003</v>
      </c>
    </row>
    <row r="56" spans="2:11" x14ac:dyDescent="0.25">
      <c r="B56" s="5"/>
      <c r="C56" s="17"/>
      <c r="D56" s="5"/>
      <c r="E56" s="5">
        <v>3234</v>
      </c>
      <c r="F56" s="5" t="s">
        <v>110</v>
      </c>
      <c r="G56" s="85">
        <v>7185.13</v>
      </c>
      <c r="H56" s="82">
        <v>8000</v>
      </c>
      <c r="I56" s="85">
        <v>8689.7999999999993</v>
      </c>
      <c r="J56" s="85">
        <f t="shared" si="1"/>
        <v>120.94144434408283</v>
      </c>
      <c r="K56" s="50">
        <f t="shared" si="3"/>
        <v>108.6225</v>
      </c>
    </row>
    <row r="57" spans="2:11" x14ac:dyDescent="0.25">
      <c r="B57" s="5"/>
      <c r="C57" s="17"/>
      <c r="D57" s="5"/>
      <c r="E57" s="5">
        <v>3235</v>
      </c>
      <c r="F57" s="5" t="s">
        <v>62</v>
      </c>
      <c r="G57" s="85">
        <v>1503.57</v>
      </c>
      <c r="H57" s="82">
        <v>1600</v>
      </c>
      <c r="I57" s="85">
        <v>1506.69</v>
      </c>
      <c r="J57" s="85">
        <f t="shared" si="1"/>
        <v>100.20750613539775</v>
      </c>
      <c r="K57" s="50">
        <f t="shared" si="3"/>
        <v>94.168125000000003</v>
      </c>
    </row>
    <row r="58" spans="2:11" x14ac:dyDescent="0.25">
      <c r="B58" s="5"/>
      <c r="C58" s="17"/>
      <c r="D58" s="5"/>
      <c r="E58" s="5">
        <v>3236</v>
      </c>
      <c r="F58" s="5" t="s">
        <v>98</v>
      </c>
      <c r="G58" s="85">
        <v>10033.81</v>
      </c>
      <c r="H58" s="82">
        <v>12000</v>
      </c>
      <c r="I58" s="85">
        <v>4119.55</v>
      </c>
      <c r="J58" s="85">
        <f t="shared" si="1"/>
        <v>41.056687340103117</v>
      </c>
      <c r="K58" s="50">
        <f t="shared" si="3"/>
        <v>34.329583333333332</v>
      </c>
    </row>
    <row r="59" spans="2:11" x14ac:dyDescent="0.25">
      <c r="B59" s="5"/>
      <c r="C59" s="17"/>
      <c r="D59" s="5"/>
      <c r="E59" s="5">
        <v>3237</v>
      </c>
      <c r="F59" s="5" t="s">
        <v>63</v>
      </c>
      <c r="G59" s="85">
        <v>3744.2</v>
      </c>
      <c r="H59" s="82">
        <v>5000</v>
      </c>
      <c r="I59" s="85">
        <v>3653.3</v>
      </c>
      <c r="J59" s="85">
        <f t="shared" si="1"/>
        <v>97.572245072378621</v>
      </c>
      <c r="K59" s="50">
        <f t="shared" si="3"/>
        <v>73.066000000000003</v>
      </c>
    </row>
    <row r="60" spans="2:11" x14ac:dyDescent="0.25">
      <c r="B60" s="5"/>
      <c r="C60" s="17"/>
      <c r="D60" s="5"/>
      <c r="E60" s="5">
        <v>3238</v>
      </c>
      <c r="F60" s="5" t="s">
        <v>85</v>
      </c>
      <c r="G60" s="85">
        <v>311.07</v>
      </c>
      <c r="H60" s="82">
        <v>0</v>
      </c>
      <c r="I60" s="85">
        <v>308.32</v>
      </c>
      <c r="J60" s="85">
        <f t="shared" si="1"/>
        <v>99.115954608287524</v>
      </c>
      <c r="K60" s="50">
        <v>0</v>
      </c>
    </row>
    <row r="61" spans="2:11" x14ac:dyDescent="0.25">
      <c r="B61" s="5"/>
      <c r="C61" s="17"/>
      <c r="D61" s="5"/>
      <c r="E61" s="5">
        <v>3239</v>
      </c>
      <c r="F61" s="5" t="s">
        <v>96</v>
      </c>
      <c r="G61" s="85">
        <v>12229.39</v>
      </c>
      <c r="H61" s="82">
        <v>18000</v>
      </c>
      <c r="I61" s="85">
        <v>13676.15</v>
      </c>
      <c r="J61" s="85">
        <f t="shared" si="1"/>
        <v>111.83018940437751</v>
      </c>
      <c r="K61" s="50">
        <f t="shared" ref="K61:K68" si="4">I61/H61*100</f>
        <v>75.978611111111107</v>
      </c>
    </row>
    <row r="62" spans="2:11" x14ac:dyDescent="0.25">
      <c r="B62" s="5"/>
      <c r="C62" s="17"/>
      <c r="D62" s="17">
        <v>329</v>
      </c>
      <c r="E62" s="17"/>
      <c r="F62" s="17" t="s">
        <v>86</v>
      </c>
      <c r="G62" s="83">
        <f>G63+G64+G65</f>
        <v>3024.85</v>
      </c>
      <c r="H62" s="78">
        <f>H63+H64+H65</f>
        <v>5500</v>
      </c>
      <c r="I62" s="83">
        <f>I63+I64+I65</f>
        <v>3915.61</v>
      </c>
      <c r="J62" s="83">
        <f t="shared" si="1"/>
        <v>129.44807180521349</v>
      </c>
      <c r="K62" s="49">
        <f t="shared" si="4"/>
        <v>71.192909090909097</v>
      </c>
    </row>
    <row r="63" spans="2:11" x14ac:dyDescent="0.25">
      <c r="B63" s="5"/>
      <c r="C63" s="17"/>
      <c r="D63" s="17"/>
      <c r="E63" s="5">
        <v>3293</v>
      </c>
      <c r="F63" s="5" t="s">
        <v>87</v>
      </c>
      <c r="G63" s="85">
        <v>13.33</v>
      </c>
      <c r="H63" s="82">
        <v>500</v>
      </c>
      <c r="I63" s="85">
        <v>0</v>
      </c>
      <c r="J63" s="85">
        <f t="shared" si="1"/>
        <v>0</v>
      </c>
      <c r="K63" s="50">
        <f t="shared" si="4"/>
        <v>0</v>
      </c>
    </row>
    <row r="64" spans="2:11" x14ac:dyDescent="0.25">
      <c r="B64" s="5"/>
      <c r="C64" s="17"/>
      <c r="D64" s="17"/>
      <c r="E64" s="5">
        <v>3295</v>
      </c>
      <c r="F64" s="5" t="s">
        <v>111</v>
      </c>
      <c r="G64" s="85">
        <v>2745.59</v>
      </c>
      <c r="H64" s="82">
        <v>4000</v>
      </c>
      <c r="I64" s="85">
        <v>3396.32</v>
      </c>
      <c r="J64" s="85">
        <f t="shared" si="1"/>
        <v>123.70091674284944</v>
      </c>
      <c r="K64" s="50">
        <f t="shared" si="4"/>
        <v>84.908000000000001</v>
      </c>
    </row>
    <row r="65" spans="2:11" x14ac:dyDescent="0.25">
      <c r="B65" s="5"/>
      <c r="C65" s="17"/>
      <c r="D65" s="17"/>
      <c r="E65" s="5">
        <v>3299</v>
      </c>
      <c r="F65" s="5" t="s">
        <v>101</v>
      </c>
      <c r="G65" s="85">
        <v>265.93</v>
      </c>
      <c r="H65" s="82">
        <v>1000</v>
      </c>
      <c r="I65" s="85">
        <v>519.29</v>
      </c>
      <c r="J65" s="85">
        <f t="shared" si="1"/>
        <v>195.27319219343434</v>
      </c>
      <c r="K65" s="50">
        <f t="shared" si="4"/>
        <v>51.928999999999995</v>
      </c>
    </row>
    <row r="66" spans="2:11" x14ac:dyDescent="0.25">
      <c r="B66" s="17"/>
      <c r="C66" s="17">
        <v>34</v>
      </c>
      <c r="D66" s="21"/>
      <c r="E66" s="17"/>
      <c r="F66" s="17" t="s">
        <v>65</v>
      </c>
      <c r="G66" s="83">
        <v>1056.4000000000001</v>
      </c>
      <c r="H66" s="78">
        <f>H67</f>
        <v>2000</v>
      </c>
      <c r="I66" s="83">
        <v>1118.53</v>
      </c>
      <c r="J66" s="83">
        <f t="shared" si="1"/>
        <v>105.88129496402875</v>
      </c>
      <c r="K66" s="49">
        <f t="shared" si="4"/>
        <v>55.926500000000004</v>
      </c>
    </row>
    <row r="67" spans="2:11" x14ac:dyDescent="0.25">
      <c r="B67" s="17"/>
      <c r="C67" s="17"/>
      <c r="D67" s="17">
        <v>343</v>
      </c>
      <c r="E67" s="17"/>
      <c r="F67" s="51" t="s">
        <v>112</v>
      </c>
      <c r="G67" s="83">
        <f>G68+G69</f>
        <v>1056.4000000000001</v>
      </c>
      <c r="H67" s="78">
        <f>H68</f>
        <v>2000</v>
      </c>
      <c r="I67" s="83">
        <f>I68+I69</f>
        <v>1118.53</v>
      </c>
      <c r="J67" s="83">
        <f t="shared" si="1"/>
        <v>105.88129496402875</v>
      </c>
      <c r="K67" s="49">
        <f t="shared" si="4"/>
        <v>55.926500000000004</v>
      </c>
    </row>
    <row r="68" spans="2:11" x14ac:dyDescent="0.25">
      <c r="B68" s="5"/>
      <c r="C68" s="5"/>
      <c r="D68" s="5"/>
      <c r="E68" s="5">
        <v>3431</v>
      </c>
      <c r="F68" s="20" t="s">
        <v>88</v>
      </c>
      <c r="G68" s="85">
        <v>1056.24</v>
      </c>
      <c r="H68" s="82">
        <v>2000</v>
      </c>
      <c r="I68" s="85">
        <v>1061.72</v>
      </c>
      <c r="J68" s="85">
        <f t="shared" si="1"/>
        <v>100.51882147996668</v>
      </c>
      <c r="K68" s="50">
        <f t="shared" si="4"/>
        <v>53.085999999999999</v>
      </c>
    </row>
    <row r="69" spans="2:11" x14ac:dyDescent="0.25">
      <c r="B69" s="5"/>
      <c r="C69" s="5"/>
      <c r="D69" s="5"/>
      <c r="E69" s="5">
        <v>3433</v>
      </c>
      <c r="F69" s="20" t="s">
        <v>91</v>
      </c>
      <c r="G69" s="85">
        <v>0.16</v>
      </c>
      <c r="H69" s="82">
        <v>0</v>
      </c>
      <c r="I69" s="85">
        <v>56.81</v>
      </c>
      <c r="J69" s="85">
        <f t="shared" si="1"/>
        <v>35506.25</v>
      </c>
      <c r="K69" s="50">
        <v>0</v>
      </c>
    </row>
    <row r="70" spans="2:11" x14ac:dyDescent="0.25">
      <c r="B70" s="7">
        <v>4</v>
      </c>
      <c r="C70" s="7"/>
      <c r="D70" s="7"/>
      <c r="E70" s="7"/>
      <c r="F70" s="15" t="s">
        <v>5</v>
      </c>
      <c r="G70" s="83">
        <f>G71</f>
        <v>7763.29</v>
      </c>
      <c r="H70" s="78">
        <v>0</v>
      </c>
      <c r="I70" s="83">
        <f>I71</f>
        <v>20872.8</v>
      </c>
      <c r="J70" s="83">
        <f t="shared" si="1"/>
        <v>268.86539083301022</v>
      </c>
      <c r="K70" s="49">
        <v>0</v>
      </c>
    </row>
    <row r="71" spans="2:11" ht="25.5" x14ac:dyDescent="0.25">
      <c r="B71" s="7"/>
      <c r="C71" s="7">
        <v>42</v>
      </c>
      <c r="D71" s="7"/>
      <c r="E71" s="7"/>
      <c r="F71" s="15" t="s">
        <v>67</v>
      </c>
      <c r="G71" s="83">
        <v>7763.29</v>
      </c>
      <c r="H71" s="78">
        <f>H72</f>
        <v>71000</v>
      </c>
      <c r="I71" s="83">
        <v>20872.8</v>
      </c>
      <c r="J71" s="83">
        <f t="shared" si="1"/>
        <v>268.86539083301022</v>
      </c>
      <c r="K71" s="49">
        <f>I71/H71*100</f>
        <v>29.398309859154931</v>
      </c>
    </row>
    <row r="72" spans="2:11" x14ac:dyDescent="0.25">
      <c r="B72" s="7"/>
      <c r="C72" s="7"/>
      <c r="D72" s="7">
        <v>422</v>
      </c>
      <c r="E72" s="7"/>
      <c r="F72" s="15" t="s">
        <v>89</v>
      </c>
      <c r="G72" s="83">
        <v>7763.29</v>
      </c>
      <c r="H72" s="78">
        <f>H73+H74+H75+H76</f>
        <v>71000</v>
      </c>
      <c r="I72" s="83">
        <v>20872.8</v>
      </c>
      <c r="J72" s="83">
        <f t="shared" si="1"/>
        <v>268.86539083301022</v>
      </c>
      <c r="K72" s="49">
        <f>I72/H72*100</f>
        <v>29.398309859154931</v>
      </c>
    </row>
    <row r="73" spans="2:11" x14ac:dyDescent="0.25">
      <c r="B73" s="9"/>
      <c r="C73" s="9"/>
      <c r="D73" s="9"/>
      <c r="E73" s="9">
        <v>4221</v>
      </c>
      <c r="F73" s="16" t="s">
        <v>90</v>
      </c>
      <c r="G73" s="85">
        <v>835.9</v>
      </c>
      <c r="H73" s="82">
        <v>5000</v>
      </c>
      <c r="I73" s="85">
        <v>0</v>
      </c>
      <c r="J73" s="85">
        <f t="shared" si="1"/>
        <v>0</v>
      </c>
      <c r="K73" s="50">
        <v>0</v>
      </c>
    </row>
    <row r="74" spans="2:11" x14ac:dyDescent="0.25">
      <c r="B74" s="9"/>
      <c r="C74" s="9"/>
      <c r="D74" s="9"/>
      <c r="E74" s="9">
        <v>4223</v>
      </c>
      <c r="F74" s="16" t="s">
        <v>120</v>
      </c>
      <c r="G74" s="85">
        <v>0</v>
      </c>
      <c r="H74" s="82">
        <v>7000</v>
      </c>
      <c r="I74" s="85"/>
      <c r="J74" s="85">
        <v>0</v>
      </c>
      <c r="K74" s="50">
        <v>0</v>
      </c>
    </row>
    <row r="75" spans="2:11" x14ac:dyDescent="0.25">
      <c r="B75" s="9"/>
      <c r="C75" s="9"/>
      <c r="D75" s="9"/>
      <c r="E75" s="9">
        <v>4231</v>
      </c>
      <c r="F75" s="16" t="s">
        <v>119</v>
      </c>
      <c r="G75" s="85">
        <v>0</v>
      </c>
      <c r="H75" s="82">
        <v>20000</v>
      </c>
      <c r="I75" s="85">
        <v>0</v>
      </c>
      <c r="J75" s="85">
        <v>0</v>
      </c>
      <c r="K75" s="50">
        <v>0</v>
      </c>
    </row>
    <row r="76" spans="2:11" x14ac:dyDescent="0.25">
      <c r="B76" s="9"/>
      <c r="C76" s="9"/>
      <c r="D76" s="9"/>
      <c r="E76" s="9">
        <v>4227</v>
      </c>
      <c r="F76" s="16" t="s">
        <v>107</v>
      </c>
      <c r="G76" s="85">
        <v>6927.39</v>
      </c>
      <c r="H76" s="82">
        <v>39000</v>
      </c>
      <c r="I76" s="85">
        <v>20872.8</v>
      </c>
      <c r="J76" s="85">
        <f>I76/G76*100</f>
        <v>301.30828493848327</v>
      </c>
      <c r="K76" s="50">
        <f>I76/H76*100</f>
        <v>53.52</v>
      </c>
    </row>
    <row r="77" spans="2:11" x14ac:dyDescent="0.25">
      <c r="B77" s="9"/>
      <c r="C77" s="9"/>
      <c r="D77" s="9"/>
      <c r="E77" s="9"/>
      <c r="F77" s="16"/>
      <c r="G77" s="85"/>
      <c r="H77" s="82"/>
      <c r="I77" s="85"/>
      <c r="J77" s="83"/>
      <c r="K77" s="49"/>
    </row>
    <row r="78" spans="2:11" x14ac:dyDescent="0.25">
      <c r="B78" s="9"/>
      <c r="C78" s="9"/>
      <c r="D78" s="9"/>
      <c r="E78" s="9"/>
      <c r="F78" s="16"/>
      <c r="G78" s="65"/>
      <c r="H78" s="82"/>
      <c r="I78" s="85"/>
      <c r="J78" s="83"/>
      <c r="K78" s="49"/>
    </row>
  </sheetData>
  <mergeCells count="7">
    <mergeCell ref="B8:F8"/>
    <mergeCell ref="B9:F9"/>
    <mergeCell ref="B28:F28"/>
    <mergeCell ref="B29:F29"/>
    <mergeCell ref="B2:K2"/>
    <mergeCell ref="B4:K4"/>
    <mergeCell ref="B6:K6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1"/>
  <sheetViews>
    <sheetView workbookViewId="0">
      <selection activeCell="G20" sqref="G20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8" ht="18" x14ac:dyDescent="0.25">
      <c r="B1" s="2"/>
      <c r="C1" s="2"/>
      <c r="D1" s="2"/>
      <c r="E1" s="3"/>
      <c r="F1" s="3"/>
      <c r="G1" s="3"/>
    </row>
    <row r="2" spans="2:8" ht="15.75" customHeight="1" x14ac:dyDescent="0.25">
      <c r="B2" s="135" t="s">
        <v>25</v>
      </c>
      <c r="C2" s="135"/>
      <c r="D2" s="135"/>
      <c r="E2" s="135"/>
      <c r="F2" s="135"/>
      <c r="G2" s="135"/>
    </row>
    <row r="3" spans="2:8" ht="18" x14ac:dyDescent="0.25">
      <c r="B3" s="2"/>
      <c r="C3" s="2"/>
      <c r="D3" s="2"/>
      <c r="E3" s="3"/>
      <c r="F3" s="3"/>
      <c r="G3" s="3"/>
    </row>
    <row r="4" spans="2:8" ht="25.5" x14ac:dyDescent="0.25">
      <c r="B4" s="24" t="s">
        <v>6</v>
      </c>
      <c r="C4" s="24" t="s">
        <v>104</v>
      </c>
      <c r="D4" s="24" t="s">
        <v>130</v>
      </c>
      <c r="E4" s="24" t="s">
        <v>103</v>
      </c>
      <c r="F4" s="24" t="s">
        <v>13</v>
      </c>
      <c r="G4" s="24" t="s">
        <v>13</v>
      </c>
    </row>
    <row r="5" spans="2:8" x14ac:dyDescent="0.25">
      <c r="B5" s="24">
        <v>1</v>
      </c>
      <c r="C5" s="24">
        <v>2</v>
      </c>
      <c r="D5" s="24">
        <v>3</v>
      </c>
      <c r="E5" s="24">
        <v>4</v>
      </c>
      <c r="F5" s="24" t="s">
        <v>68</v>
      </c>
      <c r="G5" s="24" t="s">
        <v>69</v>
      </c>
    </row>
    <row r="6" spans="2:8" x14ac:dyDescent="0.25">
      <c r="B6" s="4" t="s">
        <v>24</v>
      </c>
      <c r="C6" s="127">
        <f>C7+C9+C11</f>
        <v>1449599.94</v>
      </c>
      <c r="D6" s="78">
        <v>2188839</v>
      </c>
      <c r="E6" s="127">
        <f>E7+E9+E11</f>
        <v>1631752.68</v>
      </c>
      <c r="F6" s="83">
        <f>E6/C6*100</f>
        <v>112.56572485785286</v>
      </c>
      <c r="G6" s="83">
        <f>E6/D6*100</f>
        <v>74.548775857886298</v>
      </c>
      <c r="H6" s="94"/>
    </row>
    <row r="7" spans="2:8" x14ac:dyDescent="0.25">
      <c r="B7" s="4" t="s">
        <v>22</v>
      </c>
      <c r="C7" s="83">
        <v>1430766.96</v>
      </c>
      <c r="D7" s="78">
        <v>2180839</v>
      </c>
      <c r="E7" s="83">
        <v>1545268.5</v>
      </c>
      <c r="F7" s="83">
        <f t="shared" ref="F7:F13" si="0">E7/C7*100</f>
        <v>108.00280850768318</v>
      </c>
      <c r="G7" s="83">
        <v>0</v>
      </c>
      <c r="H7" s="94"/>
    </row>
    <row r="8" spans="2:8" x14ac:dyDescent="0.25">
      <c r="B8" s="10" t="s">
        <v>21</v>
      </c>
      <c r="C8" s="85">
        <v>1430766.96</v>
      </c>
      <c r="D8" s="82">
        <v>2180839</v>
      </c>
      <c r="E8" s="85">
        <v>1545268.5</v>
      </c>
      <c r="F8" s="85">
        <f t="shared" si="0"/>
        <v>108.00280850768318</v>
      </c>
      <c r="G8" s="83">
        <f>E8/D8*100</f>
        <v>70.856606104347918</v>
      </c>
      <c r="H8" s="94"/>
    </row>
    <row r="9" spans="2:8" x14ac:dyDescent="0.25">
      <c r="B9" s="51" t="s">
        <v>72</v>
      </c>
      <c r="C9" s="83">
        <f>C10</f>
        <v>10567.98</v>
      </c>
      <c r="D9" s="78">
        <v>0</v>
      </c>
      <c r="E9" s="83">
        <v>70558.679999999993</v>
      </c>
      <c r="F9" s="83">
        <f>E9/C9*100</f>
        <v>667.66477604991678</v>
      </c>
      <c r="G9" s="83">
        <v>0</v>
      </c>
      <c r="H9" s="94"/>
    </row>
    <row r="10" spans="2:8" x14ac:dyDescent="0.25">
      <c r="B10" s="52" t="s">
        <v>135</v>
      </c>
      <c r="C10" s="85">
        <v>10567.98</v>
      </c>
      <c r="D10" s="82">
        <v>0</v>
      </c>
      <c r="E10" s="85">
        <v>70558.679999999993</v>
      </c>
      <c r="F10" s="85">
        <f>E10/C10*100</f>
        <v>667.66477604991678</v>
      </c>
      <c r="G10" s="83">
        <v>0</v>
      </c>
      <c r="H10" s="94"/>
    </row>
    <row r="11" spans="2:8" x14ac:dyDescent="0.25">
      <c r="B11" s="51" t="s">
        <v>70</v>
      </c>
      <c r="C11" s="83">
        <v>8265</v>
      </c>
      <c r="D11" s="78">
        <v>8000</v>
      </c>
      <c r="E11" s="83">
        <v>15925.5</v>
      </c>
      <c r="F11" s="83">
        <f>E11/C11*100</f>
        <v>192.68602540834846</v>
      </c>
      <c r="G11" s="83">
        <v>0</v>
      </c>
      <c r="H11" s="94"/>
    </row>
    <row r="12" spans="2:8" x14ac:dyDescent="0.25">
      <c r="B12" s="52" t="s">
        <v>71</v>
      </c>
      <c r="C12" s="85">
        <v>8265</v>
      </c>
      <c r="D12" s="100">
        <v>8000</v>
      </c>
      <c r="E12" s="85">
        <v>15925.5</v>
      </c>
      <c r="F12" s="85">
        <f>E12/C12*100</f>
        <v>192.68602540834846</v>
      </c>
      <c r="G12" s="83">
        <f>E12/D12*100</f>
        <v>199.06874999999999</v>
      </c>
      <c r="H12" s="94"/>
    </row>
    <row r="13" spans="2:8" x14ac:dyDescent="0.25">
      <c r="B13" s="4" t="s">
        <v>23</v>
      </c>
      <c r="C13" s="83">
        <v>1431636.49</v>
      </c>
      <c r="D13" s="78">
        <v>2089000</v>
      </c>
      <c r="E13" s="83">
        <f>E14+E16+E18</f>
        <v>1793586.7</v>
      </c>
      <c r="F13" s="83">
        <f t="shared" si="0"/>
        <v>125.2822705015014</v>
      </c>
      <c r="G13" s="83">
        <f>E13/D13*100</f>
        <v>85.858626136907617</v>
      </c>
      <c r="H13" s="94"/>
    </row>
    <row r="14" spans="2:8" x14ac:dyDescent="0.25">
      <c r="B14" s="4" t="s">
        <v>22</v>
      </c>
      <c r="C14" s="128">
        <v>1412803.51</v>
      </c>
      <c r="D14" s="78">
        <v>2081000</v>
      </c>
      <c r="E14" s="128">
        <v>1707102.52</v>
      </c>
      <c r="F14" s="83">
        <f t="shared" ref="F14:F19" si="1">E14/C14*100</f>
        <v>120.83085212606812</v>
      </c>
      <c r="G14" s="83">
        <f>E14/D14*100</f>
        <v>82.032797693416626</v>
      </c>
      <c r="H14" s="94"/>
    </row>
    <row r="15" spans="2:8" ht="15.75" customHeight="1" x14ac:dyDescent="0.25">
      <c r="B15" s="10" t="s">
        <v>21</v>
      </c>
      <c r="C15" s="129">
        <v>1412803.51</v>
      </c>
      <c r="D15" s="82">
        <v>2081000</v>
      </c>
      <c r="E15" s="129">
        <v>1707102.52</v>
      </c>
      <c r="F15" s="85">
        <f t="shared" si="1"/>
        <v>120.83085212606812</v>
      </c>
      <c r="G15" s="83">
        <f>E15/D15*100</f>
        <v>82.032797693416626</v>
      </c>
      <c r="H15" s="94"/>
    </row>
    <row r="16" spans="2:8" x14ac:dyDescent="0.25">
      <c r="B16" s="4" t="s">
        <v>72</v>
      </c>
      <c r="C16" s="128">
        <v>10568.98</v>
      </c>
      <c r="D16" s="78">
        <v>0</v>
      </c>
      <c r="E16" s="128">
        <v>70558.679999999993</v>
      </c>
      <c r="F16" s="83">
        <f t="shared" si="1"/>
        <v>667.60160393907449</v>
      </c>
      <c r="G16" s="83">
        <v>0</v>
      </c>
      <c r="H16" s="94"/>
    </row>
    <row r="17" spans="2:8" x14ac:dyDescent="0.25">
      <c r="B17" s="52" t="s">
        <v>135</v>
      </c>
      <c r="C17" s="129">
        <v>10567.98</v>
      </c>
      <c r="D17" s="82">
        <v>0</v>
      </c>
      <c r="E17" s="129">
        <v>70558.679999999993</v>
      </c>
      <c r="F17" s="85">
        <f t="shared" si="1"/>
        <v>667.66477604991678</v>
      </c>
      <c r="G17" s="83">
        <v>0</v>
      </c>
      <c r="H17" s="94"/>
    </row>
    <row r="18" spans="2:8" ht="15.75" customHeight="1" x14ac:dyDescent="0.25">
      <c r="B18" s="51" t="s">
        <v>70</v>
      </c>
      <c r="C18" s="128">
        <v>8265</v>
      </c>
      <c r="D18" s="78">
        <f>D19</f>
        <v>8000</v>
      </c>
      <c r="E18" s="128">
        <v>15925.5</v>
      </c>
      <c r="F18" s="83">
        <f t="shared" si="1"/>
        <v>192.68602540834846</v>
      </c>
      <c r="G18" s="83">
        <f>E18/D18*100</f>
        <v>199.06874999999999</v>
      </c>
      <c r="H18" s="94"/>
    </row>
    <row r="19" spans="2:8" x14ac:dyDescent="0.25">
      <c r="B19" s="52" t="s">
        <v>71</v>
      </c>
      <c r="C19" s="129">
        <v>8265</v>
      </c>
      <c r="D19" s="82">
        <v>8000</v>
      </c>
      <c r="E19" s="129">
        <v>15925.5</v>
      </c>
      <c r="F19" s="85">
        <f t="shared" si="1"/>
        <v>192.68602540834846</v>
      </c>
      <c r="G19" s="83">
        <f>E19/D19*100</f>
        <v>199.06874999999999</v>
      </c>
      <c r="H19" s="94"/>
    </row>
    <row r="20" spans="2:8" x14ac:dyDescent="0.25">
      <c r="C20" s="94"/>
      <c r="D20" s="94"/>
      <c r="E20" s="94"/>
      <c r="F20" s="94"/>
      <c r="G20" s="94"/>
      <c r="H20" s="94"/>
    </row>
    <row r="21" spans="2:8" x14ac:dyDescent="0.25">
      <c r="C21" s="94"/>
      <c r="D21" s="94"/>
      <c r="E21" s="94"/>
      <c r="F21" s="94"/>
      <c r="G21" s="94"/>
      <c r="H21" s="94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0"/>
  <sheetViews>
    <sheetView workbookViewId="0">
      <selection activeCell="G6" sqref="G6"/>
    </sheetView>
  </sheetViews>
  <sheetFormatPr defaultRowHeight="15" x14ac:dyDescent="0.25"/>
  <cols>
    <col min="2" max="2" width="46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70" t="s">
        <v>29</v>
      </c>
      <c r="C2" s="170"/>
      <c r="D2" s="170"/>
      <c r="E2" s="170"/>
      <c r="F2" s="170"/>
      <c r="G2" s="170"/>
    </row>
    <row r="3" spans="2:7" ht="18" x14ac:dyDescent="0.25">
      <c r="B3" s="89"/>
      <c r="C3" s="89"/>
      <c r="D3" s="89"/>
      <c r="E3" s="90"/>
      <c r="F3" s="90"/>
      <c r="G3" s="90"/>
    </row>
    <row r="4" spans="2:7" ht="25.5" x14ac:dyDescent="0.25">
      <c r="B4" s="91" t="s">
        <v>6</v>
      </c>
      <c r="C4" s="91" t="s">
        <v>104</v>
      </c>
      <c r="D4" s="91" t="s">
        <v>130</v>
      </c>
      <c r="E4" s="91" t="s">
        <v>103</v>
      </c>
      <c r="F4" s="91" t="s">
        <v>13</v>
      </c>
      <c r="G4" s="91" t="s">
        <v>13</v>
      </c>
    </row>
    <row r="5" spans="2:7" x14ac:dyDescent="0.25">
      <c r="B5" s="91">
        <v>1</v>
      </c>
      <c r="C5" s="91">
        <v>2</v>
      </c>
      <c r="D5" s="91">
        <v>3</v>
      </c>
      <c r="E5" s="91">
        <v>4</v>
      </c>
      <c r="F5" s="91" t="s">
        <v>68</v>
      </c>
      <c r="G5" s="91" t="s">
        <v>69</v>
      </c>
    </row>
    <row r="6" spans="2:7" ht="15.75" customHeight="1" x14ac:dyDescent="0.25">
      <c r="B6" s="4" t="s">
        <v>23</v>
      </c>
      <c r="C6" s="83">
        <v>1431636.49</v>
      </c>
      <c r="D6" s="84">
        <v>2089000</v>
      </c>
      <c r="E6" s="83">
        <v>1793586.7</v>
      </c>
      <c r="F6" s="83">
        <f>E6/C6*100</f>
        <v>125.2822705015014</v>
      </c>
      <c r="G6" s="118">
        <f>E6/D6*100</f>
        <v>85.858626136907617</v>
      </c>
    </row>
    <row r="7" spans="2:7" x14ac:dyDescent="0.25">
      <c r="B7" s="4" t="s">
        <v>121</v>
      </c>
      <c r="C7" s="85">
        <v>1431636.49</v>
      </c>
      <c r="D7" s="86">
        <v>2089000</v>
      </c>
      <c r="E7" s="85">
        <v>1793586.7</v>
      </c>
      <c r="F7" s="85">
        <f t="shared" ref="F7:F8" si="0">E7/C7*100</f>
        <v>125.2822705015014</v>
      </c>
      <c r="G7" s="92">
        <f t="shared" ref="G7:G8" si="1">E7/D7*100</f>
        <v>85.858626136907617</v>
      </c>
    </row>
    <row r="8" spans="2:7" x14ac:dyDescent="0.25">
      <c r="B8" s="93" t="s">
        <v>122</v>
      </c>
      <c r="C8" s="85">
        <v>1431636.49</v>
      </c>
      <c r="D8" s="86">
        <v>2089000</v>
      </c>
      <c r="E8" s="85">
        <v>1793586.7</v>
      </c>
      <c r="F8" s="85">
        <f t="shared" si="0"/>
        <v>125.2822705015014</v>
      </c>
      <c r="G8" s="92">
        <f t="shared" si="1"/>
        <v>85.858626136907617</v>
      </c>
    </row>
    <row r="9" spans="2:7" x14ac:dyDescent="0.25">
      <c r="B9" s="94"/>
      <c r="C9" s="94"/>
      <c r="D9" s="94"/>
      <c r="E9" s="94"/>
      <c r="F9" s="94"/>
      <c r="G9" s="94"/>
    </row>
    <row r="10" spans="2:7" x14ac:dyDescent="0.25">
      <c r="B10" s="94"/>
      <c r="C10" s="94"/>
      <c r="D10" s="94"/>
      <c r="E10" s="94"/>
      <c r="F10" s="94"/>
      <c r="G10" s="94"/>
    </row>
  </sheetData>
  <mergeCells count="1">
    <mergeCell ref="B2:G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1"/>
  <sheetViews>
    <sheetView workbookViewId="0">
      <selection activeCell="H5" sqref="H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8" customHeight="1" x14ac:dyDescent="0.25">
      <c r="B2" s="135" t="s">
        <v>44</v>
      </c>
      <c r="C2" s="135"/>
      <c r="D2" s="135"/>
      <c r="E2" s="135"/>
      <c r="F2" s="135"/>
      <c r="G2" s="135"/>
      <c r="H2" s="135"/>
      <c r="I2" s="135"/>
      <c r="J2" s="135"/>
      <c r="K2" s="135"/>
    </row>
    <row r="3" spans="2:12" ht="15.75" customHeight="1" x14ac:dyDescent="0.25">
      <c r="B3" s="135" t="s">
        <v>26</v>
      </c>
      <c r="C3" s="135"/>
      <c r="D3" s="135"/>
      <c r="E3" s="135"/>
      <c r="F3" s="135"/>
      <c r="G3" s="135"/>
      <c r="H3" s="135"/>
      <c r="I3" s="135"/>
      <c r="J3" s="135"/>
      <c r="K3" s="135"/>
    </row>
    <row r="4" spans="2:12" ht="18" x14ac:dyDescent="0.25">
      <c r="B4" s="89"/>
      <c r="C4" s="89"/>
      <c r="D4" s="89"/>
      <c r="E4" s="89"/>
      <c r="F4" s="89"/>
      <c r="G4" s="89"/>
      <c r="H4" s="89"/>
      <c r="I4" s="90"/>
      <c r="J4" s="90"/>
      <c r="K4" s="90"/>
      <c r="L4" s="94"/>
    </row>
    <row r="5" spans="2:12" ht="25.5" customHeight="1" x14ac:dyDescent="0.25">
      <c r="B5" s="171" t="s">
        <v>6</v>
      </c>
      <c r="C5" s="172"/>
      <c r="D5" s="172"/>
      <c r="E5" s="172"/>
      <c r="F5" s="173"/>
      <c r="G5" s="95" t="s">
        <v>104</v>
      </c>
      <c r="H5" s="91" t="s">
        <v>130</v>
      </c>
      <c r="I5" s="95" t="s">
        <v>103</v>
      </c>
      <c r="J5" s="95" t="s">
        <v>13</v>
      </c>
      <c r="K5" s="95" t="s">
        <v>13</v>
      </c>
      <c r="L5" s="94"/>
    </row>
    <row r="6" spans="2:12" x14ac:dyDescent="0.25">
      <c r="B6" s="171">
        <v>1</v>
      </c>
      <c r="C6" s="172"/>
      <c r="D6" s="172"/>
      <c r="E6" s="172"/>
      <c r="F6" s="173"/>
      <c r="G6" s="95">
        <v>2</v>
      </c>
      <c r="H6" s="95">
        <v>3</v>
      </c>
      <c r="I6" s="95">
        <v>4</v>
      </c>
      <c r="J6" s="95" t="s">
        <v>68</v>
      </c>
      <c r="K6" s="95" t="s">
        <v>69</v>
      </c>
      <c r="L6" s="94"/>
    </row>
    <row r="7" spans="2:12" ht="25.5" x14ac:dyDescent="0.25">
      <c r="B7" s="7">
        <v>5</v>
      </c>
      <c r="C7" s="7"/>
      <c r="D7" s="7"/>
      <c r="E7" s="7"/>
      <c r="F7" s="15" t="s">
        <v>8</v>
      </c>
      <c r="G7" s="82">
        <v>0</v>
      </c>
      <c r="H7" s="85">
        <v>0</v>
      </c>
      <c r="I7" s="82">
        <v>0</v>
      </c>
      <c r="J7" s="85">
        <v>0</v>
      </c>
      <c r="K7" s="85">
        <v>0</v>
      </c>
      <c r="L7" s="94"/>
    </row>
    <row r="8" spans="2:12" ht="25.5" x14ac:dyDescent="0.25">
      <c r="B8" s="8"/>
      <c r="C8" s="8">
        <v>54</v>
      </c>
      <c r="D8" s="8"/>
      <c r="E8" s="8"/>
      <c r="F8" s="16" t="s">
        <v>12</v>
      </c>
      <c r="G8" s="82">
        <v>0</v>
      </c>
      <c r="H8" s="85">
        <v>0</v>
      </c>
      <c r="I8" s="82">
        <v>0</v>
      </c>
      <c r="J8" s="85">
        <v>0</v>
      </c>
      <c r="K8" s="85">
        <v>0</v>
      </c>
      <c r="L8" s="94"/>
    </row>
    <row r="9" spans="2:12" x14ac:dyDescent="0.25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2:12" x14ac:dyDescent="0.25"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2:12" x14ac:dyDescent="0.25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10"/>
  <sheetViews>
    <sheetView workbookViewId="0">
      <selection activeCell="D4" sqref="D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170" t="s">
        <v>27</v>
      </c>
      <c r="C2" s="170"/>
      <c r="D2" s="170"/>
      <c r="E2" s="170"/>
      <c r="F2" s="170"/>
      <c r="G2" s="170"/>
    </row>
    <row r="3" spans="2:7" ht="18" x14ac:dyDescent="0.25">
      <c r="B3" s="89"/>
      <c r="C3" s="89"/>
      <c r="D3" s="89"/>
      <c r="E3" s="90"/>
      <c r="F3" s="90"/>
      <c r="G3" s="90"/>
    </row>
    <row r="4" spans="2:7" ht="25.5" x14ac:dyDescent="0.25">
      <c r="B4" s="91" t="s">
        <v>6</v>
      </c>
      <c r="C4" s="91" t="s">
        <v>104</v>
      </c>
      <c r="D4" s="91" t="s">
        <v>130</v>
      </c>
      <c r="E4" s="91" t="s">
        <v>103</v>
      </c>
      <c r="F4" s="91" t="s">
        <v>13</v>
      </c>
      <c r="G4" s="91" t="s">
        <v>13</v>
      </c>
    </row>
    <row r="5" spans="2:7" x14ac:dyDescent="0.25">
      <c r="B5" s="91">
        <v>1</v>
      </c>
      <c r="C5" s="91">
        <v>2</v>
      </c>
      <c r="D5" s="91">
        <v>3</v>
      </c>
      <c r="E5" s="91">
        <v>4</v>
      </c>
      <c r="F5" s="91" t="s">
        <v>68</v>
      </c>
      <c r="G5" s="91" t="s">
        <v>69</v>
      </c>
    </row>
    <row r="6" spans="2:7" ht="15.75" customHeight="1" x14ac:dyDescent="0.25">
      <c r="B6" s="4" t="s">
        <v>28</v>
      </c>
      <c r="C6" s="85">
        <v>0</v>
      </c>
      <c r="D6" s="82">
        <v>0</v>
      </c>
      <c r="E6" s="85">
        <v>0</v>
      </c>
      <c r="F6" s="85">
        <v>0</v>
      </c>
      <c r="G6" s="113">
        <v>0</v>
      </c>
    </row>
    <row r="7" spans="2:7" ht="15.75" customHeight="1" x14ac:dyDescent="0.25">
      <c r="B7" s="4" t="s">
        <v>22</v>
      </c>
      <c r="C7" s="85">
        <v>0</v>
      </c>
      <c r="D7" s="82">
        <v>0</v>
      </c>
      <c r="E7" s="85">
        <v>0</v>
      </c>
      <c r="F7" s="85">
        <v>0</v>
      </c>
      <c r="G7" s="113">
        <v>0</v>
      </c>
    </row>
    <row r="8" spans="2:7" x14ac:dyDescent="0.25">
      <c r="B8" s="96" t="s">
        <v>21</v>
      </c>
      <c r="C8" s="85">
        <v>0</v>
      </c>
      <c r="D8" s="82">
        <v>0</v>
      </c>
      <c r="E8" s="85">
        <v>0</v>
      </c>
      <c r="F8" s="85">
        <v>0</v>
      </c>
      <c r="G8" s="113">
        <v>0</v>
      </c>
    </row>
    <row r="9" spans="2:7" x14ac:dyDescent="0.25">
      <c r="B9" s="94"/>
      <c r="C9" s="94"/>
      <c r="D9" s="94"/>
      <c r="E9" s="94"/>
      <c r="F9" s="94"/>
      <c r="G9" s="94"/>
    </row>
    <row r="10" spans="2:7" x14ac:dyDescent="0.25">
      <c r="B10" s="66"/>
      <c r="C10" s="66"/>
      <c r="D10" s="66"/>
      <c r="E10" s="66"/>
      <c r="F10" s="66"/>
      <c r="G10" s="66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84"/>
  <sheetViews>
    <sheetView tabSelected="1" zoomScaleNormal="100" workbookViewId="0">
      <selection activeCell="F12" sqref="F12"/>
    </sheetView>
  </sheetViews>
  <sheetFormatPr defaultRowHeight="15" x14ac:dyDescent="0.25"/>
  <cols>
    <col min="2" max="2" width="18.5703125" customWidth="1"/>
    <col min="3" max="3" width="51.85546875" customWidth="1"/>
    <col min="4" max="4" width="25.28515625" style="59" customWidth="1"/>
    <col min="5" max="5" width="25.28515625" customWidth="1"/>
    <col min="6" max="6" width="15.7109375" customWidth="1"/>
  </cols>
  <sheetData>
    <row r="1" spans="2:6" ht="18" x14ac:dyDescent="0.25">
      <c r="B1" s="2"/>
      <c r="C1" s="2"/>
      <c r="D1" s="57"/>
      <c r="E1" s="2"/>
      <c r="F1" s="3"/>
    </row>
    <row r="2" spans="2:6" ht="18" customHeight="1" x14ac:dyDescent="0.25">
      <c r="B2" s="135" t="s">
        <v>9</v>
      </c>
      <c r="C2" s="136"/>
      <c r="D2" s="136"/>
      <c r="E2" s="136"/>
      <c r="F2" s="136"/>
    </row>
    <row r="3" spans="2:6" ht="18" x14ac:dyDescent="0.25">
      <c r="B3" s="2"/>
      <c r="C3" s="2"/>
      <c r="D3" s="57"/>
      <c r="E3" s="2"/>
      <c r="F3" s="3"/>
    </row>
    <row r="4" spans="2:6" ht="15.75" x14ac:dyDescent="0.25">
      <c r="B4" s="137" t="s">
        <v>45</v>
      </c>
      <c r="C4" s="137"/>
      <c r="D4" s="137"/>
      <c r="E4" s="137"/>
      <c r="F4" s="137"/>
    </row>
    <row r="5" spans="2:6" ht="18" x14ac:dyDescent="0.25">
      <c r="B5" s="2"/>
      <c r="C5" s="2"/>
      <c r="D5" s="57"/>
      <c r="E5" s="2"/>
      <c r="F5" s="3"/>
    </row>
    <row r="6" spans="2:6" ht="25.5" x14ac:dyDescent="0.25">
      <c r="B6" s="138" t="s">
        <v>6</v>
      </c>
      <c r="C6" s="139"/>
      <c r="D6" s="24" t="s">
        <v>129</v>
      </c>
      <c r="E6" s="24" t="s">
        <v>131</v>
      </c>
      <c r="F6" s="24" t="s">
        <v>13</v>
      </c>
    </row>
    <row r="7" spans="2:6" s="19" customFormat="1" ht="15.75" customHeight="1" x14ac:dyDescent="0.2">
      <c r="B7" s="140">
        <v>1</v>
      </c>
      <c r="C7" s="141"/>
      <c r="D7" s="73">
        <v>2</v>
      </c>
      <c r="E7" s="25">
        <v>3</v>
      </c>
      <c r="F7" s="25" t="s">
        <v>51</v>
      </c>
    </row>
    <row r="8" spans="2:6" s="26" customFormat="1" x14ac:dyDescent="0.25">
      <c r="B8" s="74">
        <v>29515</v>
      </c>
      <c r="C8" s="39" t="s">
        <v>115</v>
      </c>
      <c r="D8" s="130"/>
      <c r="E8" s="131"/>
      <c r="F8" s="132"/>
    </row>
    <row r="9" spans="2:6" s="26" customFormat="1" x14ac:dyDescent="0.25">
      <c r="B9" s="142" t="s">
        <v>52</v>
      </c>
      <c r="C9" s="143"/>
      <c r="D9" s="133">
        <f>D10+D12</f>
        <v>2089000</v>
      </c>
      <c r="E9" s="134">
        <f>E10+E11+E12</f>
        <v>1793586.7</v>
      </c>
      <c r="F9" s="131">
        <f>E9/D9*100</f>
        <v>85.858626136907617</v>
      </c>
    </row>
    <row r="10" spans="2:6" s="26" customFormat="1" x14ac:dyDescent="0.25">
      <c r="B10" s="38">
        <v>11</v>
      </c>
      <c r="C10" s="41" t="s">
        <v>53</v>
      </c>
      <c r="D10" s="130">
        <v>2081000</v>
      </c>
      <c r="E10" s="131">
        <v>1707102.52</v>
      </c>
      <c r="F10" s="131">
        <f>E10/D10*100</f>
        <v>82.032797693416626</v>
      </c>
    </row>
    <row r="11" spans="2:6" s="26" customFormat="1" x14ac:dyDescent="0.25">
      <c r="B11" s="38">
        <v>41</v>
      </c>
      <c r="C11" s="41" t="s">
        <v>108</v>
      </c>
      <c r="D11" s="130">
        <v>0</v>
      </c>
      <c r="E11" s="131">
        <v>70558.679999999993</v>
      </c>
      <c r="F11" s="131">
        <v>0</v>
      </c>
    </row>
    <row r="12" spans="2:6" s="26" customFormat="1" x14ac:dyDescent="0.25">
      <c r="B12" s="38">
        <v>55</v>
      </c>
      <c r="C12" s="41" t="s">
        <v>54</v>
      </c>
      <c r="D12" s="130">
        <v>8000</v>
      </c>
      <c r="E12" s="131">
        <v>15925.5</v>
      </c>
      <c r="F12" s="131">
        <f>E12/D12*100</f>
        <v>199.06874999999999</v>
      </c>
    </row>
    <row r="13" spans="2:6" s="26" customFormat="1" x14ac:dyDescent="0.25">
      <c r="B13" s="40">
        <v>1009</v>
      </c>
      <c r="C13" s="42" t="s">
        <v>136</v>
      </c>
      <c r="D13" s="100"/>
      <c r="E13" s="99"/>
      <c r="F13" s="99"/>
    </row>
    <row r="14" spans="2:6" s="26" customFormat="1" x14ac:dyDescent="0.25">
      <c r="B14" s="46" t="s">
        <v>113</v>
      </c>
      <c r="C14" s="47" t="s">
        <v>114</v>
      </c>
      <c r="D14" s="101"/>
      <c r="E14" s="102"/>
      <c r="F14" s="103"/>
    </row>
    <row r="15" spans="2:6" s="26" customFormat="1" x14ac:dyDescent="0.25">
      <c r="B15" s="61">
        <v>11</v>
      </c>
      <c r="C15" s="62" t="s">
        <v>53</v>
      </c>
      <c r="D15" s="122">
        <f>D16+D20+D43+D69+D75</f>
        <v>2089000</v>
      </c>
      <c r="E15" s="104">
        <f>E16+E20+E43+E46+E78</f>
        <v>1793586.7</v>
      </c>
      <c r="F15" s="104">
        <f t="shared" ref="F15:F20" si="0">E15/D15*100</f>
        <v>85.858626136907617</v>
      </c>
    </row>
    <row r="16" spans="2:6" s="26" customFormat="1" x14ac:dyDescent="0.25">
      <c r="B16" s="40">
        <v>31</v>
      </c>
      <c r="C16" s="42" t="s">
        <v>4</v>
      </c>
      <c r="D16" s="97">
        <f>D17+D18+D19</f>
        <v>1727000</v>
      </c>
      <c r="E16" s="98">
        <f>E17+E18+E19</f>
        <v>1527583.52</v>
      </c>
      <c r="F16" s="98">
        <f t="shared" si="0"/>
        <v>88.453012159814705</v>
      </c>
    </row>
    <row r="17" spans="2:6" x14ac:dyDescent="0.25">
      <c r="B17" s="38">
        <v>3111</v>
      </c>
      <c r="C17" s="41" t="s">
        <v>18</v>
      </c>
      <c r="D17" s="100">
        <v>1380000</v>
      </c>
      <c r="E17" s="99">
        <v>1195076.6000000001</v>
      </c>
      <c r="F17" s="99">
        <f t="shared" si="0"/>
        <v>86.59975362318842</v>
      </c>
    </row>
    <row r="18" spans="2:6" x14ac:dyDescent="0.25">
      <c r="B18" s="38">
        <v>3121</v>
      </c>
      <c r="C18" s="41" t="s">
        <v>99</v>
      </c>
      <c r="D18" s="100">
        <v>119000</v>
      </c>
      <c r="E18" s="99">
        <v>135319.31</v>
      </c>
      <c r="F18" s="99">
        <f t="shared" si="0"/>
        <v>113.71370588235294</v>
      </c>
    </row>
    <row r="19" spans="2:6" x14ac:dyDescent="0.25">
      <c r="B19" s="38">
        <v>3132</v>
      </c>
      <c r="C19" s="41" t="s">
        <v>56</v>
      </c>
      <c r="D19" s="100">
        <v>228000</v>
      </c>
      <c r="E19" s="99">
        <v>197187.61</v>
      </c>
      <c r="F19" s="99">
        <f t="shared" si="0"/>
        <v>86.485793859649121</v>
      </c>
    </row>
    <row r="20" spans="2:6" x14ac:dyDescent="0.25">
      <c r="B20" s="40">
        <v>32</v>
      </c>
      <c r="C20" s="42" t="s">
        <v>11</v>
      </c>
      <c r="D20" s="97">
        <f>D21+D22+D23++D24+D25+D26+D27+D28+D29+D30+D31+D32+D33+D34+D35+D36+D37+D38+D39+D40+D41+D42</f>
        <v>281000</v>
      </c>
      <c r="E20" s="98">
        <f>E21+E22+E23+E24+E25+E26+E27+E28+E29+E30+E31+E32+E33+E34+E35+E36+E37+E38+E39+E40+E41+E42</f>
        <v>178688.57000000004</v>
      </c>
      <c r="F20" s="98">
        <f t="shared" si="0"/>
        <v>63.590238434163716</v>
      </c>
    </row>
    <row r="21" spans="2:6" x14ac:dyDescent="0.25">
      <c r="B21" s="38">
        <v>3211</v>
      </c>
      <c r="C21" s="41" t="s">
        <v>20</v>
      </c>
      <c r="D21" s="100">
        <v>1500</v>
      </c>
      <c r="E21" s="99">
        <v>0</v>
      </c>
      <c r="F21" s="99">
        <v>0</v>
      </c>
    </row>
    <row r="22" spans="2:6" x14ac:dyDescent="0.25">
      <c r="B22" s="38">
        <v>3212</v>
      </c>
      <c r="C22" s="44" t="s">
        <v>57</v>
      </c>
      <c r="D22" s="100">
        <v>60000</v>
      </c>
      <c r="E22" s="99">
        <v>56289.120000000003</v>
      </c>
      <c r="F22" s="99">
        <f>E22/D22*100</f>
        <v>93.815200000000004</v>
      </c>
    </row>
    <row r="23" spans="2:6" x14ac:dyDescent="0.25">
      <c r="B23" s="38">
        <v>3213</v>
      </c>
      <c r="C23" s="44" t="s">
        <v>79</v>
      </c>
      <c r="D23" s="100">
        <v>2000</v>
      </c>
      <c r="E23" s="99">
        <v>0</v>
      </c>
      <c r="F23" s="99">
        <v>0</v>
      </c>
    </row>
    <row r="24" spans="2:6" x14ac:dyDescent="0.25">
      <c r="B24" s="38">
        <v>3214</v>
      </c>
      <c r="C24" s="44" t="s">
        <v>123</v>
      </c>
      <c r="D24" s="100">
        <v>0</v>
      </c>
      <c r="E24" s="99">
        <v>1570.8</v>
      </c>
      <c r="F24" s="99">
        <v>0</v>
      </c>
    </row>
    <row r="25" spans="2:6" x14ac:dyDescent="0.25">
      <c r="B25" s="38">
        <v>3221</v>
      </c>
      <c r="C25" s="41" t="s">
        <v>58</v>
      </c>
      <c r="D25" s="81">
        <v>32000</v>
      </c>
      <c r="E25" s="82">
        <v>16695.849999999999</v>
      </c>
      <c r="F25" s="99">
        <f t="shared" ref="F25:F37" si="1">E25/D25*100</f>
        <v>52.174531250000001</v>
      </c>
    </row>
    <row r="26" spans="2:6" x14ac:dyDescent="0.25">
      <c r="B26" s="38">
        <v>3222</v>
      </c>
      <c r="C26" s="41" t="s">
        <v>59</v>
      </c>
      <c r="D26" s="81">
        <v>83000</v>
      </c>
      <c r="E26" s="82">
        <v>48933.64</v>
      </c>
      <c r="F26" s="99">
        <f t="shared" si="1"/>
        <v>58.956192771084339</v>
      </c>
    </row>
    <row r="27" spans="2:6" x14ac:dyDescent="0.25">
      <c r="B27" s="38">
        <v>3223</v>
      </c>
      <c r="C27" s="41" t="s">
        <v>60</v>
      </c>
      <c r="D27" s="81">
        <v>22000</v>
      </c>
      <c r="E27" s="82">
        <v>14835.7</v>
      </c>
      <c r="F27" s="99">
        <f t="shared" si="1"/>
        <v>67.435000000000002</v>
      </c>
    </row>
    <row r="28" spans="2:6" x14ac:dyDescent="0.25">
      <c r="B28" s="38">
        <v>3224</v>
      </c>
      <c r="C28" s="41" t="s">
        <v>95</v>
      </c>
      <c r="D28" s="81">
        <v>2000</v>
      </c>
      <c r="E28" s="82">
        <v>932.41</v>
      </c>
      <c r="F28" s="99">
        <f t="shared" si="1"/>
        <v>46.6205</v>
      </c>
    </row>
    <row r="29" spans="2:6" x14ac:dyDescent="0.25">
      <c r="B29" s="38">
        <v>3225</v>
      </c>
      <c r="C29" s="41" t="s">
        <v>82</v>
      </c>
      <c r="D29" s="81">
        <v>7000</v>
      </c>
      <c r="E29" s="82">
        <v>5339.12</v>
      </c>
      <c r="F29" s="99">
        <f t="shared" si="1"/>
        <v>76.273142857142844</v>
      </c>
    </row>
    <row r="30" spans="2:6" x14ac:dyDescent="0.25">
      <c r="B30" s="38">
        <v>3227</v>
      </c>
      <c r="C30" s="41" t="s">
        <v>100</v>
      </c>
      <c r="D30" s="81">
        <v>5900</v>
      </c>
      <c r="E30" s="82">
        <v>564.5</v>
      </c>
      <c r="F30" s="99">
        <f t="shared" si="1"/>
        <v>9.5677966101694913</v>
      </c>
    </row>
    <row r="31" spans="2:6" x14ac:dyDescent="0.25">
      <c r="B31" s="38">
        <v>3231</v>
      </c>
      <c r="C31" s="41" t="s">
        <v>84</v>
      </c>
      <c r="D31" s="81">
        <v>6000</v>
      </c>
      <c r="E31" s="82">
        <v>2984.76</v>
      </c>
      <c r="F31" s="99">
        <f t="shared" si="1"/>
        <v>49.746000000000002</v>
      </c>
    </row>
    <row r="32" spans="2:6" x14ac:dyDescent="0.25">
      <c r="B32" s="38">
        <v>3232</v>
      </c>
      <c r="C32" s="41" t="s">
        <v>97</v>
      </c>
      <c r="D32" s="81">
        <v>7000</v>
      </c>
      <c r="E32" s="82">
        <v>4709.1000000000004</v>
      </c>
      <c r="F32" s="99">
        <f t="shared" si="1"/>
        <v>67.272857142857148</v>
      </c>
    </row>
    <row r="33" spans="2:6" x14ac:dyDescent="0.25">
      <c r="B33" s="38">
        <v>3233</v>
      </c>
      <c r="C33" s="41" t="s">
        <v>61</v>
      </c>
      <c r="D33" s="81">
        <v>2500</v>
      </c>
      <c r="E33" s="82">
        <v>1322.38</v>
      </c>
      <c r="F33" s="99">
        <f t="shared" si="1"/>
        <v>52.89520000000001</v>
      </c>
    </row>
    <row r="34" spans="2:6" x14ac:dyDescent="0.25">
      <c r="B34" s="38">
        <v>3234</v>
      </c>
      <c r="C34" s="41" t="s">
        <v>116</v>
      </c>
      <c r="D34" s="81">
        <v>8000</v>
      </c>
      <c r="E34" s="82">
        <v>4666.6099999999997</v>
      </c>
      <c r="F34" s="99">
        <f t="shared" si="1"/>
        <v>58.332624999999993</v>
      </c>
    </row>
    <row r="35" spans="2:6" x14ac:dyDescent="0.25">
      <c r="B35" s="38">
        <v>3235</v>
      </c>
      <c r="C35" s="41" t="s">
        <v>62</v>
      </c>
      <c r="D35" s="81">
        <v>1600</v>
      </c>
      <c r="E35" s="82">
        <v>471.32</v>
      </c>
      <c r="F35" s="99">
        <f t="shared" si="1"/>
        <v>29.457499999999996</v>
      </c>
    </row>
    <row r="36" spans="2:6" x14ac:dyDescent="0.25">
      <c r="B36" s="38">
        <v>3236</v>
      </c>
      <c r="C36" s="41" t="s">
        <v>98</v>
      </c>
      <c r="D36" s="81">
        <v>12000</v>
      </c>
      <c r="E36" s="82">
        <v>2601.5</v>
      </c>
      <c r="F36" s="99">
        <f t="shared" si="1"/>
        <v>21.679166666666667</v>
      </c>
    </row>
    <row r="37" spans="2:6" x14ac:dyDescent="0.25">
      <c r="B37" s="38">
        <v>3237</v>
      </c>
      <c r="C37" s="41" t="s">
        <v>63</v>
      </c>
      <c r="D37" s="81">
        <v>5000</v>
      </c>
      <c r="E37" s="82">
        <v>2161.3000000000002</v>
      </c>
      <c r="F37" s="99">
        <f t="shared" si="1"/>
        <v>43.226000000000006</v>
      </c>
    </row>
    <row r="38" spans="2:6" x14ac:dyDescent="0.25">
      <c r="B38" s="38">
        <v>3238</v>
      </c>
      <c r="C38" s="41" t="s">
        <v>124</v>
      </c>
      <c r="D38" s="81">
        <v>0</v>
      </c>
      <c r="E38" s="82">
        <v>182.04</v>
      </c>
      <c r="F38" s="99">
        <v>0</v>
      </c>
    </row>
    <row r="39" spans="2:6" x14ac:dyDescent="0.25">
      <c r="B39" s="38">
        <v>3239</v>
      </c>
      <c r="C39" s="41" t="s">
        <v>96</v>
      </c>
      <c r="D39" s="81">
        <v>18000</v>
      </c>
      <c r="E39" s="82">
        <v>10950.81</v>
      </c>
      <c r="F39" s="99">
        <f>E39/D39*100</f>
        <v>60.837833333333336</v>
      </c>
    </row>
    <row r="40" spans="2:6" x14ac:dyDescent="0.25">
      <c r="B40" s="38">
        <v>3293</v>
      </c>
      <c r="C40" s="41" t="s">
        <v>64</v>
      </c>
      <c r="D40" s="81">
        <v>500</v>
      </c>
      <c r="E40" s="82">
        <v>0</v>
      </c>
      <c r="F40" s="99">
        <v>0</v>
      </c>
    </row>
    <row r="41" spans="2:6" x14ac:dyDescent="0.25">
      <c r="B41" s="38">
        <v>3295</v>
      </c>
      <c r="C41" s="41" t="s">
        <v>117</v>
      </c>
      <c r="D41" s="81">
        <v>4000</v>
      </c>
      <c r="E41" s="82">
        <v>3396.32</v>
      </c>
      <c r="F41" s="99">
        <f>E41/D41*100</f>
        <v>84.908000000000001</v>
      </c>
    </row>
    <row r="42" spans="2:6" x14ac:dyDescent="0.25">
      <c r="B42" s="38">
        <v>3299</v>
      </c>
      <c r="C42" s="41" t="s">
        <v>86</v>
      </c>
      <c r="D42" s="81">
        <v>1000</v>
      </c>
      <c r="E42" s="82">
        <v>81.290000000000006</v>
      </c>
      <c r="F42" s="99">
        <f>E42/D42*100</f>
        <v>8.1289999999999996</v>
      </c>
    </row>
    <row r="43" spans="2:6" x14ac:dyDescent="0.25">
      <c r="B43" s="40">
        <v>34</v>
      </c>
      <c r="C43" s="48" t="s">
        <v>65</v>
      </c>
      <c r="D43" s="105">
        <f>D44</f>
        <v>2000</v>
      </c>
      <c r="E43" s="105">
        <f>E44+E45</f>
        <v>830.66000000000008</v>
      </c>
      <c r="F43" s="98">
        <f>E43/D43*100</f>
        <v>41.533000000000001</v>
      </c>
    </row>
    <row r="44" spans="2:6" x14ac:dyDescent="0.25">
      <c r="B44" s="38">
        <v>3431</v>
      </c>
      <c r="C44" s="43" t="s">
        <v>66</v>
      </c>
      <c r="D44" s="81">
        <v>2000</v>
      </c>
      <c r="E44" s="82">
        <v>773.85</v>
      </c>
      <c r="F44" s="99">
        <f>E44/D44*100</f>
        <v>38.692500000000003</v>
      </c>
    </row>
    <row r="45" spans="2:6" x14ac:dyDescent="0.25">
      <c r="B45" s="38">
        <v>3433</v>
      </c>
      <c r="C45" s="43" t="s">
        <v>91</v>
      </c>
      <c r="D45" s="106">
        <v>0</v>
      </c>
      <c r="E45" s="82">
        <v>56.81</v>
      </c>
      <c r="F45" s="99">
        <v>0</v>
      </c>
    </row>
    <row r="46" spans="2:6" x14ac:dyDescent="0.25">
      <c r="B46" s="40">
        <v>41</v>
      </c>
      <c r="C46" s="42" t="s">
        <v>108</v>
      </c>
      <c r="D46" s="100">
        <v>0</v>
      </c>
      <c r="E46" s="98">
        <f>E47+E48+E49+E50+E51+E52+E53+E54+E55+E56+E57+E58+E59+E60+E61+E62+E63+E64+E65+E66+E67</f>
        <v>70558.450000000012</v>
      </c>
      <c r="F46" s="99">
        <v>0</v>
      </c>
    </row>
    <row r="47" spans="2:6" x14ac:dyDescent="0.25">
      <c r="B47" s="38">
        <v>3211</v>
      </c>
      <c r="C47" s="41" t="s">
        <v>20</v>
      </c>
      <c r="D47" s="100">
        <v>0</v>
      </c>
      <c r="E47" s="99">
        <v>287.2</v>
      </c>
      <c r="F47" s="99">
        <v>0</v>
      </c>
    </row>
    <row r="48" spans="2:6" x14ac:dyDescent="0.25">
      <c r="B48" s="38">
        <v>3213</v>
      </c>
      <c r="C48" s="44" t="s">
        <v>79</v>
      </c>
      <c r="D48" s="100">
        <v>0</v>
      </c>
      <c r="E48" s="99">
        <v>915.28</v>
      </c>
      <c r="F48" s="99">
        <v>0</v>
      </c>
    </row>
    <row r="49" spans="2:6" x14ac:dyDescent="0.25">
      <c r="B49" s="38">
        <v>3214</v>
      </c>
      <c r="C49" s="44" t="s">
        <v>123</v>
      </c>
      <c r="D49" s="100">
        <v>0</v>
      </c>
      <c r="E49" s="99">
        <v>524.5</v>
      </c>
      <c r="F49" s="99">
        <v>0</v>
      </c>
    </row>
    <row r="50" spans="2:6" x14ac:dyDescent="0.25">
      <c r="B50" s="38">
        <v>3221</v>
      </c>
      <c r="C50" s="41" t="s">
        <v>58</v>
      </c>
      <c r="D50" s="100">
        <v>0</v>
      </c>
      <c r="E50" s="99">
        <v>9655.26</v>
      </c>
      <c r="F50" s="99">
        <v>0</v>
      </c>
    </row>
    <row r="51" spans="2:6" x14ac:dyDescent="0.25">
      <c r="B51" s="38">
        <v>3222</v>
      </c>
      <c r="C51" s="41" t="s">
        <v>59</v>
      </c>
      <c r="D51" s="100">
        <v>0</v>
      </c>
      <c r="E51" s="99">
        <v>24049.38</v>
      </c>
      <c r="F51" s="99">
        <v>0</v>
      </c>
    </row>
    <row r="52" spans="2:6" x14ac:dyDescent="0.25">
      <c r="B52" s="38">
        <v>3223</v>
      </c>
      <c r="C52" s="41" t="s">
        <v>60</v>
      </c>
      <c r="D52" s="100">
        <v>0</v>
      </c>
      <c r="E52" s="99">
        <v>4260.9399999999996</v>
      </c>
      <c r="F52" s="99">
        <v>0</v>
      </c>
    </row>
    <row r="53" spans="2:6" x14ac:dyDescent="0.25">
      <c r="B53" s="38">
        <v>3224</v>
      </c>
      <c r="C53" s="41" t="s">
        <v>95</v>
      </c>
      <c r="D53" s="100">
        <v>0</v>
      </c>
      <c r="E53" s="99">
        <v>503.46</v>
      </c>
      <c r="F53" s="99">
        <v>0</v>
      </c>
    </row>
    <row r="54" spans="2:6" x14ac:dyDescent="0.25">
      <c r="B54" s="38">
        <v>3225</v>
      </c>
      <c r="C54" s="41" t="s">
        <v>82</v>
      </c>
      <c r="D54" s="100">
        <v>0</v>
      </c>
      <c r="E54" s="99">
        <v>2617.14</v>
      </c>
      <c r="F54" s="99">
        <v>0</v>
      </c>
    </row>
    <row r="55" spans="2:6" x14ac:dyDescent="0.25">
      <c r="B55" s="38">
        <v>3227</v>
      </c>
      <c r="C55" s="41" t="s">
        <v>100</v>
      </c>
      <c r="D55" s="100">
        <v>0</v>
      </c>
      <c r="E55" s="99">
        <v>2679.58</v>
      </c>
      <c r="F55" s="99">
        <v>0</v>
      </c>
    </row>
    <row r="56" spans="2:6" x14ac:dyDescent="0.25">
      <c r="B56" s="38">
        <v>3231</v>
      </c>
      <c r="C56" s="41" t="s">
        <v>84</v>
      </c>
      <c r="D56" s="100">
        <v>0</v>
      </c>
      <c r="E56" s="99">
        <v>1904.79</v>
      </c>
      <c r="F56" s="99">
        <v>0</v>
      </c>
    </row>
    <row r="57" spans="2:6" x14ac:dyDescent="0.25">
      <c r="B57" s="38">
        <v>3232</v>
      </c>
      <c r="C57" s="41" t="s">
        <v>97</v>
      </c>
      <c r="D57" s="100">
        <v>0</v>
      </c>
      <c r="E57" s="99">
        <v>1339.52</v>
      </c>
      <c r="F57" s="99">
        <v>0</v>
      </c>
    </row>
    <row r="58" spans="2:6" x14ac:dyDescent="0.25">
      <c r="B58" s="38">
        <v>3233</v>
      </c>
      <c r="C58" s="41" t="s">
        <v>61</v>
      </c>
      <c r="D58" s="100">
        <v>0</v>
      </c>
      <c r="E58" s="99">
        <v>537.5</v>
      </c>
      <c r="F58" s="99">
        <v>0</v>
      </c>
    </row>
    <row r="59" spans="2:6" x14ac:dyDescent="0.25">
      <c r="B59" s="38">
        <v>3234</v>
      </c>
      <c r="C59" s="41" t="s">
        <v>116</v>
      </c>
      <c r="D59" s="100">
        <v>0</v>
      </c>
      <c r="E59" s="99">
        <v>4023.19</v>
      </c>
      <c r="F59" s="99">
        <v>0</v>
      </c>
    </row>
    <row r="60" spans="2:6" x14ac:dyDescent="0.25">
      <c r="B60" s="38">
        <v>3235</v>
      </c>
      <c r="C60" s="41" t="s">
        <v>62</v>
      </c>
      <c r="D60" s="100">
        <v>0</v>
      </c>
      <c r="E60" s="99">
        <v>1035.3699999999999</v>
      </c>
      <c r="F60" s="99">
        <v>0</v>
      </c>
    </row>
    <row r="61" spans="2:6" x14ac:dyDescent="0.25">
      <c r="B61" s="38">
        <v>3236</v>
      </c>
      <c r="C61" s="41" t="s">
        <v>98</v>
      </c>
      <c r="D61" s="100">
        <v>0</v>
      </c>
      <c r="E61" s="99">
        <v>1518.05</v>
      </c>
      <c r="F61" s="99">
        <v>0</v>
      </c>
    </row>
    <row r="62" spans="2:6" x14ac:dyDescent="0.25">
      <c r="B62" s="38">
        <v>3237</v>
      </c>
      <c r="C62" s="41" t="s">
        <v>63</v>
      </c>
      <c r="D62" s="100">
        <v>0</v>
      </c>
      <c r="E62" s="99">
        <v>1492</v>
      </c>
      <c r="F62" s="99">
        <v>0</v>
      </c>
    </row>
    <row r="63" spans="2:6" x14ac:dyDescent="0.25">
      <c r="B63" s="38">
        <v>3238</v>
      </c>
      <c r="C63" s="41" t="s">
        <v>124</v>
      </c>
      <c r="D63" s="100">
        <v>0</v>
      </c>
      <c r="E63" s="99">
        <v>126.28</v>
      </c>
      <c r="F63" s="99">
        <v>0</v>
      </c>
    </row>
    <row r="64" spans="2:6" x14ac:dyDescent="0.25">
      <c r="B64" s="38">
        <v>3239</v>
      </c>
      <c r="C64" s="41" t="s">
        <v>96</v>
      </c>
      <c r="D64" s="100">
        <v>0</v>
      </c>
      <c r="E64" s="99">
        <v>2725.34</v>
      </c>
      <c r="F64" s="99">
        <v>0</v>
      </c>
    </row>
    <row r="65" spans="2:13" x14ac:dyDescent="0.25">
      <c r="B65" s="38">
        <v>3299</v>
      </c>
      <c r="C65" s="41" t="s">
        <v>86</v>
      </c>
      <c r="D65" s="100">
        <v>0</v>
      </c>
      <c r="E65" s="99">
        <v>438</v>
      </c>
      <c r="F65" s="99">
        <v>0</v>
      </c>
    </row>
    <row r="66" spans="2:13" x14ac:dyDescent="0.25">
      <c r="B66" s="38">
        <v>3431</v>
      </c>
      <c r="C66" s="41" t="s">
        <v>125</v>
      </c>
      <c r="D66" s="100">
        <v>0</v>
      </c>
      <c r="E66" s="99">
        <v>287.87</v>
      </c>
      <c r="F66" s="99">
        <v>0</v>
      </c>
    </row>
    <row r="67" spans="2:13" x14ac:dyDescent="0.25">
      <c r="B67" s="38">
        <v>4227</v>
      </c>
      <c r="C67" s="41" t="s">
        <v>126</v>
      </c>
      <c r="D67" s="100">
        <v>0</v>
      </c>
      <c r="E67" s="99">
        <v>9637.7999999999993</v>
      </c>
      <c r="F67" s="99">
        <v>0</v>
      </c>
    </row>
    <row r="68" spans="2:13" x14ac:dyDescent="0.25">
      <c r="B68" s="38"/>
      <c r="C68" s="41"/>
      <c r="D68" s="100"/>
      <c r="E68" s="99"/>
      <c r="F68" s="99"/>
    </row>
    <row r="69" spans="2:13" x14ac:dyDescent="0.25">
      <c r="B69" s="40">
        <v>42</v>
      </c>
      <c r="C69" s="45" t="s">
        <v>67</v>
      </c>
      <c r="D69" s="107">
        <f>D70+D71+D72+D73</f>
        <v>71000</v>
      </c>
      <c r="E69" s="105">
        <v>0</v>
      </c>
      <c r="F69" s="98">
        <v>0</v>
      </c>
    </row>
    <row r="70" spans="2:13" x14ac:dyDescent="0.25">
      <c r="B70" s="38">
        <v>4221</v>
      </c>
      <c r="C70" s="44" t="s">
        <v>118</v>
      </c>
      <c r="D70" s="106">
        <v>5000</v>
      </c>
      <c r="E70" s="82">
        <v>0</v>
      </c>
      <c r="F70" s="99">
        <v>0</v>
      </c>
    </row>
    <row r="71" spans="2:13" x14ac:dyDescent="0.25">
      <c r="B71" s="38">
        <v>4223</v>
      </c>
      <c r="C71" s="44" t="s">
        <v>120</v>
      </c>
      <c r="D71" s="106">
        <v>7000</v>
      </c>
      <c r="E71" s="82">
        <v>0</v>
      </c>
      <c r="F71" s="99">
        <v>0</v>
      </c>
    </row>
    <row r="72" spans="2:13" x14ac:dyDescent="0.25">
      <c r="B72" s="38">
        <v>4227</v>
      </c>
      <c r="C72" s="44" t="s">
        <v>138</v>
      </c>
      <c r="D72" s="106">
        <v>39000</v>
      </c>
      <c r="E72" s="82">
        <v>0</v>
      </c>
      <c r="F72" s="99">
        <v>0</v>
      </c>
    </row>
    <row r="73" spans="2:13" x14ac:dyDescent="0.25">
      <c r="B73" s="38">
        <v>4231</v>
      </c>
      <c r="C73" s="44" t="s">
        <v>139</v>
      </c>
      <c r="D73" s="106">
        <v>20000</v>
      </c>
      <c r="E73" s="82">
        <v>0</v>
      </c>
      <c r="F73" s="99">
        <v>0</v>
      </c>
    </row>
    <row r="74" spans="2:13" x14ac:dyDescent="0.25">
      <c r="B74" s="61">
        <v>55</v>
      </c>
      <c r="C74" s="63" t="s">
        <v>54</v>
      </c>
      <c r="D74" s="108"/>
      <c r="E74" s="109">
        <v>0</v>
      </c>
      <c r="F74" s="110">
        <v>0</v>
      </c>
    </row>
    <row r="75" spans="2:13" x14ac:dyDescent="0.25">
      <c r="B75" s="40">
        <v>32</v>
      </c>
      <c r="C75" s="45" t="s">
        <v>11</v>
      </c>
      <c r="D75" s="107">
        <f>D76</f>
        <v>8000</v>
      </c>
      <c r="E75" s="105">
        <v>0</v>
      </c>
      <c r="F75" s="98">
        <v>0</v>
      </c>
    </row>
    <row r="76" spans="2:13" x14ac:dyDescent="0.25">
      <c r="B76" s="38">
        <v>3221</v>
      </c>
      <c r="C76" s="44" t="s">
        <v>58</v>
      </c>
      <c r="D76" s="111">
        <v>8000</v>
      </c>
      <c r="E76" s="82">
        <v>0</v>
      </c>
      <c r="F76" s="99">
        <v>0</v>
      </c>
      <c r="I76" s="67"/>
      <c r="J76" s="68"/>
      <c r="K76" s="69"/>
      <c r="L76" s="70"/>
      <c r="M76" s="71"/>
    </row>
    <row r="77" spans="2:13" x14ac:dyDescent="0.25">
      <c r="B77" s="38"/>
      <c r="C77" s="44"/>
      <c r="D77" s="111"/>
      <c r="E77" s="82"/>
      <c r="F77" s="99"/>
    </row>
    <row r="78" spans="2:13" x14ac:dyDescent="0.25">
      <c r="B78" s="64">
        <v>55</v>
      </c>
      <c r="C78" s="62" t="s">
        <v>127</v>
      </c>
      <c r="D78" s="76">
        <v>0</v>
      </c>
      <c r="E78" s="76">
        <f>E79+E81</f>
        <v>15925.5</v>
      </c>
      <c r="F78" s="112">
        <v>0</v>
      </c>
    </row>
    <row r="79" spans="2:13" x14ac:dyDescent="0.25">
      <c r="B79" s="40">
        <v>32</v>
      </c>
      <c r="C79" s="42" t="s">
        <v>11</v>
      </c>
      <c r="D79" s="105">
        <v>0</v>
      </c>
      <c r="E79" s="105">
        <f>E80</f>
        <v>4690.5</v>
      </c>
      <c r="F79" s="99">
        <v>0</v>
      </c>
    </row>
    <row r="80" spans="2:13" x14ac:dyDescent="0.25">
      <c r="B80" s="38">
        <v>3221</v>
      </c>
      <c r="C80" s="44" t="s">
        <v>58</v>
      </c>
      <c r="D80" s="106">
        <v>0</v>
      </c>
      <c r="E80" s="82">
        <v>4690.5</v>
      </c>
      <c r="F80" s="99">
        <v>0</v>
      </c>
    </row>
    <row r="81" spans="2:6" x14ac:dyDescent="0.25">
      <c r="B81" s="40">
        <v>42</v>
      </c>
      <c r="C81" s="45" t="s">
        <v>67</v>
      </c>
      <c r="D81" s="106">
        <v>0</v>
      </c>
      <c r="E81" s="78">
        <f>E82</f>
        <v>11235</v>
      </c>
      <c r="F81" s="99">
        <v>0</v>
      </c>
    </row>
    <row r="82" spans="2:6" x14ac:dyDescent="0.25">
      <c r="B82" s="38">
        <v>4227</v>
      </c>
      <c r="C82" s="44" t="s">
        <v>137</v>
      </c>
      <c r="D82" s="107">
        <v>0</v>
      </c>
      <c r="E82" s="81">
        <v>11235</v>
      </c>
      <c r="F82" s="99">
        <v>0</v>
      </c>
    </row>
    <row r="83" spans="2:6" x14ac:dyDescent="0.25">
      <c r="B83" s="38"/>
      <c r="C83" s="41"/>
      <c r="D83" s="106"/>
      <c r="E83" s="82"/>
      <c r="F83" s="99"/>
    </row>
    <row r="84" spans="2:6" x14ac:dyDescent="0.25">
      <c r="B84" s="60"/>
      <c r="C84" s="42"/>
      <c r="D84" s="58"/>
      <c r="E84" s="54"/>
      <c r="F84" s="53"/>
    </row>
  </sheetData>
  <mergeCells count="5">
    <mergeCell ref="B2:F2"/>
    <mergeCell ref="B4:F4"/>
    <mergeCell ref="B6:C6"/>
    <mergeCell ref="B7:C7"/>
    <mergeCell ref="B9:C9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DJV Trilj</cp:lastModifiedBy>
  <cp:lastPrinted>2026-05-12T09:35:50Z</cp:lastPrinted>
  <dcterms:created xsi:type="dcterms:W3CDTF">2022-08-12T12:51:27Z</dcterms:created>
  <dcterms:modified xsi:type="dcterms:W3CDTF">2026-05-26T12:30:50Z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